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40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<sst xmlns="http://schemas.openxmlformats.org/spreadsheetml/2006/main" count="230">
  <si>
    <t>AGENCIA PRESIDENCIAL DE COOPERACION INTERNACIONAL DE COLOMBIA APC- COLOMBIA</t>
  </si>
  <si>
    <t>PLAN DE COMPRAS VIGENCIA FISCAL 2012</t>
  </si>
  <si>
    <t>CODIGO RUBRO PRESUPUESTAL</t>
  </si>
  <si>
    <t>DESCRIPCION PRESUPUESTAL</t>
  </si>
  <si>
    <t>Descripcion Bien y/o Servicio</t>
  </si>
  <si>
    <t>Cantidad</t>
  </si>
  <si>
    <t>Valor Unitario Incluido IVA</t>
  </si>
  <si>
    <t>Valor Total incluido IVA</t>
  </si>
  <si>
    <t>EJECUCION PLAN DE COMPRAS</t>
  </si>
  <si>
    <t>2-0-4-1</t>
  </si>
  <si>
    <t>Compra de equipo</t>
  </si>
  <si>
    <t>Computadores e impresoras ORFEO</t>
  </si>
  <si>
    <t>Global</t>
  </si>
  <si>
    <t>Camaras Fotografica</t>
  </si>
  <si>
    <t>Licencias</t>
  </si>
  <si>
    <t>Servidor para almacenamiento, sistemas de copias</t>
  </si>
  <si>
    <t>Servidor de Seguridad UTM</t>
  </si>
  <si>
    <t>Ventiladores de Piso</t>
  </si>
  <si>
    <t>Horno Microndas</t>
  </si>
  <si>
    <t>Equipos Multimedia</t>
  </si>
  <si>
    <t>Video Beam</t>
  </si>
  <si>
    <t>Extintores</t>
  </si>
  <si>
    <t>Botiquin</t>
  </si>
  <si>
    <t>Camaras de Seguridad</t>
  </si>
  <si>
    <t>Sistema Biometrico-Control Horario</t>
  </si>
  <si>
    <t>Estantes</t>
  </si>
  <si>
    <t>Caja Fuerte</t>
  </si>
  <si>
    <t>Vehiculo Blindado</t>
  </si>
  <si>
    <t>2-0-4-1-25-10</t>
  </si>
  <si>
    <t>Total Compra de equipos de oficina</t>
  </si>
  <si>
    <t>2-0-4-2-2-10</t>
  </si>
  <si>
    <t>Mobiliario y Enseres</t>
  </si>
  <si>
    <t>2-0-4-4-1-10</t>
  </si>
  <si>
    <t>Combustibles y Lubricantes</t>
  </si>
  <si>
    <t>Combustible y Aceites</t>
  </si>
  <si>
    <t>2-0-4-4-15-10</t>
  </si>
  <si>
    <t>Papeleria, utiles de escritorio y oficina</t>
  </si>
  <si>
    <t>BANDAS DE CAUCHO</t>
  </si>
  <si>
    <t>BISTURI</t>
  </si>
  <si>
    <t>BORRADOR NATA</t>
  </si>
  <si>
    <t>CAJA DE CARTON PARA ARCHIVO INACTIVO</t>
  </si>
  <si>
    <t>CARPETA DE CONSERVACION CON GANCHO PLASTICO</t>
  </si>
  <si>
    <t>CARTULINA 70 X 100  PAQUETE X 10 COLORES SURTIDOS</t>
  </si>
  <si>
    <t>CARTULINA OFICIO X 100</t>
  </si>
  <si>
    <t>CINTA DE ENMASCARAR</t>
  </si>
  <si>
    <t>CINTA PEGANTE</t>
  </si>
  <si>
    <t>CINTA PEGANTE PARA EMPAQUE</t>
  </si>
  <si>
    <t>CD-R 52X</t>
  </si>
  <si>
    <t>DVD-R</t>
  </si>
  <si>
    <t>COSEDORA CORRIENTE</t>
  </si>
  <si>
    <t>ESCARAPELA CON CORDON 13*10.5 CM</t>
  </si>
  <si>
    <t>ESFERO TINTA ROJA</t>
  </si>
  <si>
    <t>ESFERO TINTA NEGRA</t>
  </si>
  <si>
    <t>GANCHO CLIP CORRIENTE</t>
  </si>
  <si>
    <t>GANCHO PARA COSEDORA CORRIENTE</t>
  </si>
  <si>
    <t>GANCHO CLIP MARIPOSA</t>
  </si>
  <si>
    <t>HUELLERO</t>
  </si>
  <si>
    <t>HUMEDECEDOR DACTILAR</t>
  </si>
  <si>
    <t>LAPIZ NEGRO</t>
  </si>
  <si>
    <t>MARCADOR BORRASECO PARA TABLERO</t>
  </si>
  <si>
    <t>MARCADOR RESALTADOR</t>
  </si>
  <si>
    <t>MARCADOR INDUSTRIAL</t>
  </si>
  <si>
    <t>ROTULO PARA CD</t>
  </si>
  <si>
    <t>PAPEL BOND 75 GRAMOS CARTA CAJA POR 10 UNIDADES</t>
  </si>
  <si>
    <t>PAPEL OPALINA CARTA 180 GRM</t>
  </si>
  <si>
    <t>PAPEL BOND 75 GRAMOS OFICIO CAJA POR 10 UNIDADES</t>
  </si>
  <si>
    <t>PEGANTE EN BARRA</t>
  </si>
  <si>
    <t>PEGANTE COLBON GALON</t>
  </si>
  <si>
    <t>PERFORADORA CORRIENTE</t>
  </si>
  <si>
    <t>REGLA 30 CM</t>
  </si>
  <si>
    <t>SACAGANCHO</t>
  </si>
  <si>
    <t>SOBRE DE MANILA CARTA</t>
  </si>
  <si>
    <t>SOBRE BLANCO OFICIO</t>
  </si>
  <si>
    <t>SOBRE DE MANILA OFICIO</t>
  </si>
  <si>
    <t>SOBRE DE MANILA RADIOGRAFIA</t>
  </si>
  <si>
    <t>TAJALAPIZ METALICO</t>
  </si>
  <si>
    <t>TIJERAS</t>
  </si>
  <si>
    <t>TONER HP Q5942X (4250/4350)</t>
  </si>
  <si>
    <t>TONER HP C4096A (2200)</t>
  </si>
  <si>
    <t>Total Papeleria, utiles de escritorio y oficina</t>
  </si>
  <si>
    <t>2-0-4-4-17-10</t>
  </si>
  <si>
    <t>Productos de Aseo y Limpieza</t>
  </si>
  <si>
    <t>2-0-4-4-18-10</t>
  </si>
  <si>
    <t xml:space="preserve">Productos de Cafeteria y Restaurante </t>
  </si>
  <si>
    <t>2-0-4-4-20-10</t>
  </si>
  <si>
    <t>Repuestos Mantenimiento</t>
  </si>
  <si>
    <t>2-0-4-4-23-10</t>
  </si>
  <si>
    <t>Otros materiales y suministros</t>
  </si>
  <si>
    <t>Certificados Digitales</t>
  </si>
  <si>
    <t>2-0-4-4</t>
  </si>
  <si>
    <t>Total Materiales y Suministros</t>
  </si>
  <si>
    <t>2-0-4-5-1-10</t>
  </si>
  <si>
    <t>Mantenimiento bienes inmuebles</t>
  </si>
  <si>
    <t>2-0-4-5-2-10</t>
  </si>
  <si>
    <t>Mantenimiento bienes muebles, equipos y enseres</t>
  </si>
  <si>
    <t>2-0-4-5-5-10</t>
  </si>
  <si>
    <t>Mantenimiento equipo comunicaciones y computación</t>
  </si>
  <si>
    <t>Mantenimiento Licencias software de nomina</t>
  </si>
  <si>
    <t>Total Mantenimiento equipo comunicaciones y computación</t>
  </si>
  <si>
    <t>2-0-4-5-8-10</t>
  </si>
  <si>
    <t xml:space="preserve">Servicio de Aseo </t>
  </si>
  <si>
    <t>2-0-4-5-12-10</t>
  </si>
  <si>
    <t>Mantenimiento de otros bienes</t>
  </si>
  <si>
    <t>2-0-4-5</t>
  </si>
  <si>
    <t>Total Mantenimiento</t>
  </si>
  <si>
    <t>2-0-4-6-2-10</t>
  </si>
  <si>
    <t xml:space="preserve">Correo </t>
  </si>
  <si>
    <t>2-0-4-6-8-10</t>
  </si>
  <si>
    <t>Otros comunicaciones y transporte</t>
  </si>
  <si>
    <t>Suministro de comunicaciones e informatica</t>
  </si>
  <si>
    <t>2-0-4-6</t>
  </si>
  <si>
    <t>Total Comunicaciones y Transporte</t>
  </si>
  <si>
    <t>2-0-4-7-1-10</t>
  </si>
  <si>
    <t>Adquisición de libros y revistas</t>
  </si>
  <si>
    <t>2-0-4-7-3-10</t>
  </si>
  <si>
    <t>Edición de libros, revistas, escritos y trabajos tipograficos</t>
  </si>
  <si>
    <t>2-0-4-7-6-10</t>
  </si>
  <si>
    <t>Otros gastos por Impresos y Publicaciones</t>
  </si>
  <si>
    <t>Otros publicacion de edictos</t>
  </si>
  <si>
    <t>Publicacion Diario Oficial</t>
  </si>
  <si>
    <t>Elaboracion de carnes para los funionarios y contratistas</t>
  </si>
  <si>
    <t>2-0-4-7</t>
  </si>
  <si>
    <t>Total Impresos y Publicaciones</t>
  </si>
  <si>
    <t>2-0-4-7-4</t>
  </si>
  <si>
    <t>Publicidad y Propaganda</t>
  </si>
  <si>
    <t>RTVC Mensajes Institucionales</t>
  </si>
  <si>
    <t>2-0-4-8-1-10</t>
  </si>
  <si>
    <t>Acueducto, Alcantarillado y Aseo</t>
  </si>
  <si>
    <t>2-0-4-8-2-10</t>
  </si>
  <si>
    <t>Energía</t>
  </si>
  <si>
    <t>2-0-4-8-3-10</t>
  </si>
  <si>
    <t>Gas Natural</t>
  </si>
  <si>
    <t>2-0-4-8-5-10</t>
  </si>
  <si>
    <t xml:space="preserve">Telefonía movil y celular </t>
  </si>
  <si>
    <t>2-0-4-8-6-10</t>
  </si>
  <si>
    <t>Telefonía Fax y otros</t>
  </si>
  <si>
    <t>2-0-4-8-7-10</t>
  </si>
  <si>
    <t>Otros servicios públicos</t>
  </si>
  <si>
    <t>2-0-4-8</t>
  </si>
  <si>
    <t>Total Servicios Publicos</t>
  </si>
  <si>
    <t>2-0-4-9</t>
  </si>
  <si>
    <t>Seguros</t>
  </si>
  <si>
    <t>2-0-4-10-1</t>
  </si>
  <si>
    <t>Arrendamientos bienes muebles</t>
  </si>
  <si>
    <t>Arrendamiento Fotocopiadoras</t>
  </si>
  <si>
    <t>2-0-4-10-2</t>
  </si>
  <si>
    <t>Arrendamientos bienes inmuebles</t>
  </si>
  <si>
    <t>2-0-4-11-1-10</t>
  </si>
  <si>
    <t>Viáticos y Gastos de Viaje al exterior</t>
  </si>
  <si>
    <t>2-0-4-11-2-10</t>
  </si>
  <si>
    <t>Viáticos y Gastos de Viaje al interior</t>
  </si>
  <si>
    <t>2-0-4-11</t>
  </si>
  <si>
    <t>Total Viaticos y Gastos</t>
  </si>
  <si>
    <t>2-0-4-14-10</t>
  </si>
  <si>
    <t>Gastos Judiciales</t>
  </si>
  <si>
    <t>2-0-4-21-4-10</t>
  </si>
  <si>
    <t>Servicios de bienestar social</t>
  </si>
  <si>
    <t>2-0-4-21-5-10</t>
  </si>
  <si>
    <t>Servicio de Capacitación</t>
  </si>
  <si>
    <t>2-0-4-21</t>
  </si>
  <si>
    <t>Total Capacitación, Bienestar Social y Estímulos</t>
  </si>
  <si>
    <t>Capacitación, Bienestar Social y Estímulos</t>
  </si>
  <si>
    <t>2-0-4-22-1-10</t>
  </si>
  <si>
    <t>Comisiones Bancarias</t>
  </si>
  <si>
    <t>2-0-4-41-13-10</t>
  </si>
  <si>
    <t>Otros Gastos por Adquisición de Servicios</t>
  </si>
  <si>
    <t>Implementacion Pàgina Web de APC</t>
  </si>
  <si>
    <t>Implementacion software Gestion Documental</t>
  </si>
  <si>
    <t>Trabajo de traduccion</t>
  </si>
  <si>
    <t>Adecuacion trabajos de red</t>
  </si>
  <si>
    <t>Total otros Gastos por Adquisición de Servicios</t>
  </si>
  <si>
    <t>3-2-1-1-11</t>
  </si>
  <si>
    <t>Cuota de Auditaje -Contraloría</t>
  </si>
  <si>
    <t>3-4-3-1-10</t>
  </si>
  <si>
    <t>Fondo de Cooperación y Asistencia Internacional - FOCAI</t>
  </si>
  <si>
    <t>PROGRAMAS BILATERALES</t>
  </si>
  <si>
    <t>Bilaterales America Latina y el Caribe</t>
  </si>
  <si>
    <t>ASISTENCIA INTERNACIONAL *</t>
  </si>
  <si>
    <t xml:space="preserve">ESTRATEGIA CARIBE </t>
  </si>
  <si>
    <t>Seguridad Alimentaria *</t>
  </si>
  <si>
    <t>Gestión del riesgo</t>
  </si>
  <si>
    <t>Formación técnica *</t>
  </si>
  <si>
    <t>Biliguismo *</t>
  </si>
  <si>
    <t>Movilidad académica</t>
  </si>
  <si>
    <t>Cultura *</t>
  </si>
  <si>
    <t>Medio Ambiente</t>
  </si>
  <si>
    <t>Otros: visibilización y difusión</t>
  </si>
  <si>
    <t xml:space="preserve">PROGRAMA REGIONAL DE COOPERACIÓN CON MESOAMERICA </t>
  </si>
  <si>
    <t>Promociòn Social</t>
  </si>
  <si>
    <t>Mipymes</t>
  </si>
  <si>
    <t>Intercomponentes (Mipymes- Promoción Social)</t>
  </si>
  <si>
    <t xml:space="preserve">Gobernabilidad </t>
  </si>
  <si>
    <t>Biocombustibles</t>
  </si>
  <si>
    <t>Servicios Públicos</t>
  </si>
  <si>
    <t>Seguridad</t>
  </si>
  <si>
    <t>Calidad</t>
  </si>
  <si>
    <t>Coordinación/ visibilización / difusión</t>
  </si>
  <si>
    <t xml:space="preserve">AFRICA  </t>
  </si>
  <si>
    <t>Apoyo Seguridad</t>
  </si>
  <si>
    <t>3 Apoyos tipo proyecto</t>
  </si>
  <si>
    <t xml:space="preserve">ESTRATEGIA ASIA </t>
  </si>
  <si>
    <t>Misión Inicial (Indonesia, Filipinas, Vietnam)</t>
  </si>
  <si>
    <t>3 Misiones tècnicas temàticas 8derivadas de la mision inicial: gestiòn del riesgo, promocion social y desarrollo productivo)</t>
  </si>
  <si>
    <t>IPRCC- China (2 actividades de reciprocidad y Foro Mundial Pobreza)</t>
  </si>
  <si>
    <t>FOCALAE-Turismo</t>
  </si>
  <si>
    <t>MECANISMOS REGIONALES (AEC, Proyecto, Mesoamerica, ALIANZA PACIFICO, SEGIB, FOCALAE, SICA, CARICOM, OEA, CAN-UNASUR- CELAC)</t>
  </si>
  <si>
    <t>AEC</t>
  </si>
  <si>
    <t>SEGIB</t>
  </si>
  <si>
    <t>OEA-RIPSO</t>
  </si>
  <si>
    <t>Seguridad-SICA</t>
  </si>
  <si>
    <t>TRIANGULACIÓN Y ALIANZAS DE CSS</t>
  </si>
  <si>
    <t>Proyectos Cooperaciòn Triangular GIZ</t>
  </si>
  <si>
    <t>Proyectos de Cooperaciòn triangular otros donantes</t>
  </si>
  <si>
    <t>Banco Mundial-fondo SEEFT</t>
  </si>
  <si>
    <t>GESTIÓN DEL CONOCIMIENTO</t>
  </si>
  <si>
    <t>PROYECTOS ESTRATÉGICOS DE CSS</t>
  </si>
  <si>
    <t>Haiti</t>
  </si>
  <si>
    <t>Dominica</t>
  </si>
  <si>
    <t>Granada</t>
  </si>
  <si>
    <t>Estrategia de Cooperaciòn Sur-Sur para la reconciliaciòn</t>
  </si>
  <si>
    <t>Fronteras (ACNUR-Ecuador)</t>
  </si>
  <si>
    <t>Medio ambiente</t>
  </si>
  <si>
    <t>Gobernabilidad -Ruta de Aprendizaje</t>
  </si>
  <si>
    <t>Emprendimientos Politica regional Ejecucion MOU CENTROMYPE</t>
  </si>
  <si>
    <t>Otros Proyectos</t>
  </si>
  <si>
    <t xml:space="preserve">OTRAS INICIATIVAS DE CSS </t>
  </si>
  <si>
    <t>TOTALES GASTOS PRESUPUESTADOS FOCAI</t>
  </si>
  <si>
    <t>SILVIA MARGARITA CARRIZOSA CAMACHO</t>
  </si>
  <si>
    <t>Directora Administrativa y Financiera</t>
  </si>
  <si>
    <t>Elaboro: Jaime Anaya B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</si>
</sst>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2" formatCode="_-&quot;£&quot;* #,##0_-;\-&quot;£&quot;* #,##0_-;_-&quot;£&quot;* &quot;-&quot;_-;_-@_-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(&quot;$&quot;\ * #,##0.00_);_(&quot;$&quot;\ * \(#,##0.00\);_(&quot;$&quot;\ * &quot;-&quot;??_);_(@_)"/>
    <numFmt numFmtId="179" formatCode="_(* #,##0_);_(* \(#,##0\);_(* &quot;-&quot;??_);_(@_)"/>
  </numFmts>
  <fonts count="9">
    <font>
      <sz val="11"/>
      <color indexed="8"/>
      <name val="Calibri"/>
      <charset val="134"/>
    </font>
    <font>
      <b/>
      <sz val="12"/>
      <color indexed="8"/>
      <name val="Arial"/>
      <charset val="134"/>
    </font>
    <font>
      <b/>
      <sz val="10"/>
      <name val="Arial"/>
      <charset val="134"/>
    </font>
    <font>
      <b/>
      <sz val="11"/>
      <color indexed="8"/>
      <name val="Calibri"/>
      <charset val="134"/>
    </font>
    <font>
      <sz val="10"/>
      <color indexed="8"/>
      <name val="Arial"/>
      <charset val="134"/>
    </font>
    <font>
      <b/>
      <sz val="10"/>
      <color indexed="8"/>
      <name val="Arial"/>
      <charset val="134"/>
    </font>
    <font>
      <sz val="10"/>
      <name val="Arial"/>
      <charset val="134"/>
    </font>
    <font>
      <sz val="8"/>
      <color indexed="8"/>
      <name val="Calibri"/>
      <charset val="134"/>
    </font>
    <font>
      <sz val="10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</cellStyleXfs>
  <cellXfs count="62">
    <xf numFmtId="0" fontId="0" fillId="0" borderId="0" xfId="0" applyAlignment="1"/>
    <xf numFmtId="0" fontId="1" fillId="0" borderId="0" xfId="0" applyFont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left"/>
    </xf>
    <xf numFmtId="3" fontId="4" fillId="4" borderId="7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right"/>
    </xf>
    <xf numFmtId="3" fontId="0" fillId="0" borderId="8" xfId="0" applyNumberFormat="1" applyBorder="1" applyAlignment="1"/>
    <xf numFmtId="0" fontId="0" fillId="0" borderId="8" xfId="0" applyBorder="1" applyAlignment="1"/>
    <xf numFmtId="3" fontId="0" fillId="0" borderId="6" xfId="0" applyNumberFormat="1" applyBorder="1" applyAlignment="1"/>
    <xf numFmtId="0" fontId="0" fillId="0" borderId="6" xfId="0" applyBorder="1" applyAlignment="1"/>
    <xf numFmtId="3" fontId="4" fillId="4" borderId="7" xfId="0" applyNumberFormat="1" applyFont="1" applyFill="1" applyBorder="1" applyAlignment="1">
      <alignment horizontal="left" vertical="justify"/>
    </xf>
    <xf numFmtId="0" fontId="0" fillId="0" borderId="6" xfId="0" applyBorder="1" applyAlignment="1">
      <alignment horizontal="center"/>
    </xf>
    <xf numFmtId="3" fontId="5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2" fillId="2" borderId="6" xfId="0" applyFont="1" applyFill="1" applyBorder="1" applyAlignment="1"/>
    <xf numFmtId="0" fontId="6" fillId="2" borderId="6" xfId="0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0" fontId="6" fillId="4" borderId="6" xfId="0" applyFont="1" applyFill="1" applyBorder="1" applyAlignment="1"/>
    <xf numFmtId="0" fontId="4" fillId="0" borderId="6" xfId="0" applyFont="1" applyBorder="1" applyAlignment="1">
      <alignment vertical="center"/>
    </xf>
    <xf numFmtId="0" fontId="4" fillId="0" borderId="6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right"/>
    </xf>
    <xf numFmtId="3" fontId="6" fillId="4" borderId="6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 applyProtection="1">
      <alignment horizontal="right"/>
    </xf>
    <xf numFmtId="0" fontId="0" fillId="4" borderId="6" xfId="0" applyFill="1" applyBorder="1" applyAlignment="1"/>
    <xf numFmtId="0" fontId="4" fillId="2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justify"/>
    </xf>
    <xf numFmtId="58" fontId="4" fillId="0" borderId="6" xfId="0" applyNumberFormat="1" applyFont="1" applyBorder="1" applyAlignment="1"/>
    <xf numFmtId="3" fontId="4" fillId="0" borderId="6" xfId="0" applyNumberFormat="1" applyFont="1" applyBorder="1" applyAlignment="1">
      <alignment horizontal="right"/>
    </xf>
    <xf numFmtId="0" fontId="4" fillId="2" borderId="6" xfId="0" applyFont="1" applyFill="1" applyBorder="1" applyAlignment="1"/>
    <xf numFmtId="0" fontId="4" fillId="2" borderId="6" xfId="0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vertical="justify"/>
    </xf>
    <xf numFmtId="0" fontId="5" fillId="0" borderId="6" xfId="0" applyFont="1" applyBorder="1" applyAlignment="1"/>
    <xf numFmtId="0" fontId="4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178" fontId="2" fillId="4" borderId="6" xfId="2" applyNumberFormat="1" applyFont="1" applyFill="1" applyBorder="1" applyAlignment="1">
      <alignment vertical="top" wrapText="1"/>
    </xf>
    <xf numFmtId="179" fontId="5" fillId="4" borderId="6" xfId="1" applyNumberFormat="1" applyFont="1" applyFill="1" applyBorder="1" applyAlignment="1">
      <alignment horizontal="right" vertical="center" wrapText="1"/>
    </xf>
    <xf numFmtId="179" fontId="4" fillId="4" borderId="6" xfId="1" applyNumberFormat="1" applyFont="1" applyFill="1" applyBorder="1" applyAlignment="1">
      <alignment horizontal="right" vertical="center" wrapText="1"/>
    </xf>
    <xf numFmtId="178" fontId="6" fillId="4" borderId="6" xfId="2" applyNumberFormat="1" applyFont="1" applyFill="1" applyBorder="1" applyAlignment="1">
      <alignment vertical="top" wrapText="1"/>
    </xf>
    <xf numFmtId="179" fontId="6" fillId="4" borderId="6" xfId="1" applyNumberFormat="1" applyFont="1" applyFill="1" applyBorder="1" applyAlignment="1">
      <alignment horizontal="right" vertical="center" wrapText="1"/>
    </xf>
    <xf numFmtId="0" fontId="0" fillId="4" borderId="0" xfId="0" applyFill="1" applyAlignment="1"/>
    <xf numFmtId="179" fontId="2" fillId="4" borderId="6" xfId="1" applyNumberFormat="1" applyFont="1" applyFill="1" applyBorder="1" applyAlignment="1">
      <alignment horizontal="right" vertical="center" wrapText="1"/>
    </xf>
    <xf numFmtId="4" fontId="0" fillId="0" borderId="6" xfId="0" applyNumberFormat="1" applyBorder="1" applyAlignment="1"/>
    <xf numFmtId="178" fontId="2" fillId="2" borderId="6" xfId="2" applyNumberFormat="1" applyFont="1" applyFill="1" applyBorder="1" applyAlignment="1">
      <alignment horizontal="left" vertical="top" wrapText="1"/>
    </xf>
    <xf numFmtId="179" fontId="2" fillId="2" borderId="6" xfId="2" applyNumberFormat="1" applyFont="1" applyFill="1" applyBorder="1" applyAlignment="1">
      <alignment horizontal="right" vertical="center" wrapText="1"/>
    </xf>
    <xf numFmtId="0" fontId="7" fillId="0" borderId="0" xfId="0" applyFont="1" applyAlignment="1"/>
  </cellXfs>
  <cellStyles count="6">
    <cellStyle name="Normal" xfId="0" builtinId="0"/>
    <cellStyle name="Coma" xfId="1" builtinId="3"/>
    <cellStyle name="Moneda" xfId="2" builtinId="4"/>
    <cellStyle name="Coma[0]" xfId="3" builtinId="6"/>
    <cellStyle name="Porcentaje" xfId="4" builtinId="5"/>
    <cellStyle name="Moneda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5"/>
  <sheetViews>
    <sheetView tabSelected="1" zoomScale="80" zoomScaleNormal="80" workbookViewId="0">
      <selection activeCell="C5" sqref="C5"/>
    </sheetView>
  </sheetViews>
  <sheetFormatPr defaultColWidth="9" defaultRowHeight="15"/>
  <cols>
    <col min="1" max="1" width="16" customWidth="1"/>
    <col min="2" max="2" width="46.5714285714286" customWidth="1"/>
    <col min="3" max="3" width="43.8571428571429" customWidth="1"/>
    <col min="4" max="4" width="10.2857142857143" customWidth="1"/>
    <col min="5" max="5" width="15" customWidth="1"/>
    <col min="6" max="6" width="19" customWidth="1"/>
    <col min="7" max="7" width="13.5714285714286" customWidth="1"/>
    <col min="8" max="8" width="17.4285714285714" customWidth="1"/>
    <col min="9" max="9" width="11.4285714285714" customWidth="1"/>
  </cols>
  <sheetData>
    <row r="1" ht="15.7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75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5.75"/>
    <row r="4" ht="26.25" spans="1:9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/>
      <c r="I4" s="33"/>
    </row>
    <row r="5" spans="1:9">
      <c r="A5" s="8" t="s">
        <v>9</v>
      </c>
      <c r="B5" s="9" t="s">
        <v>10</v>
      </c>
      <c r="C5" s="10" t="s">
        <v>11</v>
      </c>
      <c r="D5" s="11" t="s">
        <v>12</v>
      </c>
      <c r="E5" s="12">
        <v>15000000</v>
      </c>
      <c r="F5" s="12">
        <v>15000000</v>
      </c>
      <c r="G5" s="13"/>
      <c r="H5" s="14"/>
      <c r="I5" s="14"/>
    </row>
    <row r="6" spans="1:9">
      <c r="A6" s="8" t="s">
        <v>9</v>
      </c>
      <c r="B6" s="9" t="s">
        <v>10</v>
      </c>
      <c r="C6" s="10" t="s">
        <v>13</v>
      </c>
      <c r="D6" s="11" t="s">
        <v>12</v>
      </c>
      <c r="E6" s="12">
        <v>40000000</v>
      </c>
      <c r="F6" s="12">
        <v>40000000</v>
      </c>
      <c r="G6" s="15"/>
      <c r="H6" s="16"/>
      <c r="I6" s="16"/>
    </row>
    <row r="7" spans="1:9">
      <c r="A7" s="8" t="s">
        <v>9</v>
      </c>
      <c r="B7" s="9" t="s">
        <v>10</v>
      </c>
      <c r="C7" s="10" t="s">
        <v>14</v>
      </c>
      <c r="D7" s="11" t="s">
        <v>12</v>
      </c>
      <c r="E7" s="12">
        <v>150000000</v>
      </c>
      <c r="F7" s="12">
        <v>150000000</v>
      </c>
      <c r="G7" s="15"/>
      <c r="H7" s="16"/>
      <c r="I7" s="16"/>
    </row>
    <row r="8" spans="1:9">
      <c r="A8" s="8" t="s">
        <v>9</v>
      </c>
      <c r="B8" s="9" t="s">
        <v>10</v>
      </c>
      <c r="C8" s="17" t="s">
        <v>15</v>
      </c>
      <c r="D8" s="11">
        <v>1</v>
      </c>
      <c r="E8" s="12">
        <v>508000000</v>
      </c>
      <c r="F8" s="12">
        <v>508000000</v>
      </c>
      <c r="G8" s="15"/>
      <c r="H8" s="16"/>
      <c r="I8" s="16"/>
    </row>
    <row r="9" spans="1:9">
      <c r="A9" s="8" t="s">
        <v>9</v>
      </c>
      <c r="B9" s="9" t="s">
        <v>10</v>
      </c>
      <c r="C9" s="17" t="s">
        <v>16</v>
      </c>
      <c r="D9" s="11">
        <v>1</v>
      </c>
      <c r="E9" s="12">
        <v>30000000</v>
      </c>
      <c r="F9" s="12">
        <v>30000000</v>
      </c>
      <c r="G9" s="15"/>
      <c r="H9" s="16"/>
      <c r="I9" s="16"/>
    </row>
    <row r="10" spans="1:9">
      <c r="A10" s="8" t="s">
        <v>9</v>
      </c>
      <c r="B10" s="9" t="s">
        <v>10</v>
      </c>
      <c r="C10" s="17" t="s">
        <v>17</v>
      </c>
      <c r="D10" s="11">
        <v>12</v>
      </c>
      <c r="E10" s="12">
        <v>300000</v>
      </c>
      <c r="F10" s="12">
        <f t="shared" ref="F10:F14" si="0">+D10*E10</f>
        <v>3600000</v>
      </c>
      <c r="G10" s="15">
        <v>3400000</v>
      </c>
      <c r="H10" s="16"/>
      <c r="I10" s="16"/>
    </row>
    <row r="11" spans="1:9">
      <c r="A11" s="8" t="s">
        <v>9</v>
      </c>
      <c r="B11" s="9" t="s">
        <v>10</v>
      </c>
      <c r="C11" s="17" t="s">
        <v>18</v>
      </c>
      <c r="D11" s="11">
        <v>1</v>
      </c>
      <c r="E11" s="12">
        <v>300000</v>
      </c>
      <c r="F11" s="12">
        <v>300000</v>
      </c>
      <c r="G11" s="15">
        <v>250000</v>
      </c>
      <c r="H11" s="16"/>
      <c r="I11" s="16"/>
    </row>
    <row r="12" spans="1:9">
      <c r="A12" s="8" t="s">
        <v>9</v>
      </c>
      <c r="B12" s="9" t="s">
        <v>10</v>
      </c>
      <c r="C12" s="17" t="s">
        <v>19</v>
      </c>
      <c r="D12" s="11" t="s">
        <v>12</v>
      </c>
      <c r="E12" s="12">
        <v>12000000</v>
      </c>
      <c r="F12" s="12">
        <v>12000000</v>
      </c>
      <c r="G12" s="15"/>
      <c r="H12" s="16"/>
      <c r="I12" s="16"/>
    </row>
    <row r="13" spans="1:9">
      <c r="A13" s="8" t="s">
        <v>9</v>
      </c>
      <c r="B13" s="9" t="s">
        <v>10</v>
      </c>
      <c r="C13" s="17" t="s">
        <v>20</v>
      </c>
      <c r="D13" s="11">
        <v>3</v>
      </c>
      <c r="E13" s="12">
        <v>2000000</v>
      </c>
      <c r="F13" s="12">
        <f>+D13*E13</f>
        <v>6000000</v>
      </c>
      <c r="G13" s="15">
        <v>5678200</v>
      </c>
      <c r="H13" s="16"/>
      <c r="I13" s="16"/>
    </row>
    <row r="14" spans="1:9">
      <c r="A14" s="8" t="s">
        <v>9</v>
      </c>
      <c r="B14" s="9" t="s">
        <v>10</v>
      </c>
      <c r="C14" s="17" t="s">
        <v>21</v>
      </c>
      <c r="D14" s="11">
        <v>6</v>
      </c>
      <c r="E14" s="12">
        <v>150000</v>
      </c>
      <c r="F14" s="12">
        <f>+D14*E14</f>
        <v>900000</v>
      </c>
      <c r="G14" s="15">
        <v>878000</v>
      </c>
      <c r="H14" s="16"/>
      <c r="I14" s="16"/>
    </row>
    <row r="15" spans="1:9">
      <c r="A15" s="8" t="s">
        <v>9</v>
      </c>
      <c r="B15" s="9" t="s">
        <v>10</v>
      </c>
      <c r="C15" s="17" t="s">
        <v>22</v>
      </c>
      <c r="D15" s="11">
        <v>1</v>
      </c>
      <c r="E15" s="12">
        <v>100000</v>
      </c>
      <c r="F15" s="12">
        <v>100000</v>
      </c>
      <c r="G15" s="15">
        <v>65000</v>
      </c>
      <c r="H15" s="16"/>
      <c r="I15" s="16"/>
    </row>
    <row r="16" spans="1:9">
      <c r="A16" s="8" t="s">
        <v>9</v>
      </c>
      <c r="B16" s="9" t="s">
        <v>10</v>
      </c>
      <c r="C16" s="10" t="s">
        <v>23</v>
      </c>
      <c r="D16" s="11" t="s">
        <v>12</v>
      </c>
      <c r="E16" s="12">
        <v>10000000</v>
      </c>
      <c r="F16" s="12">
        <v>10000000</v>
      </c>
      <c r="G16" s="15"/>
      <c r="H16" s="16"/>
      <c r="I16" s="16"/>
    </row>
    <row r="17" spans="1:9">
      <c r="A17" s="8" t="s">
        <v>9</v>
      </c>
      <c r="B17" s="9" t="s">
        <v>10</v>
      </c>
      <c r="C17" s="10" t="s">
        <v>24</v>
      </c>
      <c r="D17" s="11">
        <v>1</v>
      </c>
      <c r="E17" s="12">
        <v>5000000</v>
      </c>
      <c r="F17" s="12">
        <v>5000000</v>
      </c>
      <c r="G17" s="15"/>
      <c r="H17" s="16"/>
      <c r="I17" s="16"/>
    </row>
    <row r="18" spans="1:9">
      <c r="A18" s="8" t="s">
        <v>9</v>
      </c>
      <c r="B18" s="9" t="s">
        <v>10</v>
      </c>
      <c r="C18" s="10" t="s">
        <v>25</v>
      </c>
      <c r="D18" s="11">
        <v>5</v>
      </c>
      <c r="E18" s="12">
        <v>2000000</v>
      </c>
      <c r="F18" s="12">
        <v>10000000</v>
      </c>
      <c r="G18" s="15"/>
      <c r="H18" s="16"/>
      <c r="I18" s="16"/>
    </row>
    <row r="19" spans="1:9">
      <c r="A19" s="8" t="s">
        <v>9</v>
      </c>
      <c r="B19" s="9" t="s">
        <v>10</v>
      </c>
      <c r="C19" s="10" t="s">
        <v>26</v>
      </c>
      <c r="D19" s="11">
        <v>2</v>
      </c>
      <c r="E19" s="12">
        <v>500000</v>
      </c>
      <c r="F19" s="12">
        <v>1000000</v>
      </c>
      <c r="G19" s="15"/>
      <c r="H19" s="16"/>
      <c r="I19" s="16"/>
    </row>
    <row r="20" spans="1:9">
      <c r="A20" s="8" t="s">
        <v>9</v>
      </c>
      <c r="B20" s="9" t="s">
        <v>10</v>
      </c>
      <c r="C20" s="10" t="s">
        <v>27</v>
      </c>
      <c r="D20" s="18">
        <v>1</v>
      </c>
      <c r="E20" s="12">
        <v>185000000</v>
      </c>
      <c r="F20" s="12">
        <v>185000000</v>
      </c>
      <c r="G20" s="15"/>
      <c r="H20" s="16"/>
      <c r="I20" s="16"/>
    </row>
    <row r="21" spans="1:9">
      <c r="A21" s="9" t="s">
        <v>28</v>
      </c>
      <c r="B21" s="19" t="s">
        <v>29</v>
      </c>
      <c r="C21" s="19"/>
      <c r="D21" s="20"/>
      <c r="E21" s="21"/>
      <c r="F21" s="22">
        <f>SUM(F5:F20)</f>
        <v>976900000</v>
      </c>
      <c r="G21" s="15">
        <f>SUM(G5:G20)</f>
        <v>10271200</v>
      </c>
      <c r="H21" s="16"/>
      <c r="I21" s="16"/>
    </row>
    <row r="22" spans="1:9">
      <c r="A22" s="23" t="s">
        <v>30</v>
      </c>
      <c r="B22" s="24" t="s">
        <v>31</v>
      </c>
      <c r="C22" s="25" t="s">
        <v>31</v>
      </c>
      <c r="D22" s="20" t="s">
        <v>12</v>
      </c>
      <c r="E22" s="22"/>
      <c r="F22" s="26">
        <f>40000000</f>
        <v>40000000</v>
      </c>
      <c r="G22" s="15">
        <v>4374556</v>
      </c>
      <c r="H22" s="15">
        <v>560000</v>
      </c>
      <c r="I22" s="16"/>
    </row>
    <row r="23" spans="1:9">
      <c r="A23" s="23" t="s">
        <v>32</v>
      </c>
      <c r="B23" s="24" t="s">
        <v>33</v>
      </c>
      <c r="C23" s="25" t="s">
        <v>34</v>
      </c>
      <c r="D23" s="20" t="s">
        <v>12</v>
      </c>
      <c r="E23" s="21"/>
      <c r="F23" s="26">
        <v>30000000</v>
      </c>
      <c r="G23" s="15">
        <v>4652410</v>
      </c>
      <c r="H23" s="16"/>
      <c r="I23" s="16"/>
    </row>
    <row r="24" spans="1:9">
      <c r="A24" s="23" t="s">
        <v>35</v>
      </c>
      <c r="B24" s="27" t="s">
        <v>36</v>
      </c>
      <c r="C24" s="28" t="s">
        <v>37</v>
      </c>
      <c r="D24" s="29">
        <v>44</v>
      </c>
      <c r="E24" s="30">
        <v>277.77</v>
      </c>
      <c r="F24" s="31">
        <f>+D24*E24</f>
        <v>12221.88</v>
      </c>
      <c r="G24" s="15">
        <v>11229</v>
      </c>
      <c r="H24" s="16"/>
      <c r="I24" s="16"/>
    </row>
    <row r="25" spans="1:9">
      <c r="A25" s="23" t="s">
        <v>35</v>
      </c>
      <c r="B25" s="27" t="s">
        <v>36</v>
      </c>
      <c r="C25" s="28" t="s">
        <v>38</v>
      </c>
      <c r="D25" s="29">
        <v>16</v>
      </c>
      <c r="E25" s="30">
        <v>480.05</v>
      </c>
      <c r="F25" s="31">
        <f t="shared" ref="F25:F65" si="1">+D25*E25</f>
        <v>7680.8</v>
      </c>
      <c r="G25" s="15">
        <v>5512</v>
      </c>
      <c r="H25" s="16"/>
      <c r="I25" s="16"/>
    </row>
    <row r="26" spans="1:9">
      <c r="A26" s="23" t="s">
        <v>35</v>
      </c>
      <c r="B26" s="27" t="s">
        <v>36</v>
      </c>
      <c r="C26" s="28" t="s">
        <v>39</v>
      </c>
      <c r="D26" s="29">
        <v>8</v>
      </c>
      <c r="E26" s="30">
        <v>269.48</v>
      </c>
      <c r="F26" s="31">
        <f>+D26*E26</f>
        <v>2155.84</v>
      </c>
      <c r="G26" s="15">
        <v>12215</v>
      </c>
      <c r="H26" s="16"/>
      <c r="I26" s="16"/>
    </row>
    <row r="27" spans="1:9">
      <c r="A27" s="23" t="s">
        <v>35</v>
      </c>
      <c r="B27" s="27" t="s">
        <v>36</v>
      </c>
      <c r="C27" s="28" t="s">
        <v>40</v>
      </c>
      <c r="D27" s="29">
        <v>150</v>
      </c>
      <c r="E27" s="30">
        <v>3534.52</v>
      </c>
      <c r="F27" s="31">
        <f>+D27*E27</f>
        <v>530178</v>
      </c>
      <c r="G27" s="15">
        <v>229680</v>
      </c>
      <c r="H27" s="16"/>
      <c r="I27" s="16"/>
    </row>
    <row r="28" spans="1:9">
      <c r="A28" s="23" t="s">
        <v>35</v>
      </c>
      <c r="B28" s="27" t="s">
        <v>36</v>
      </c>
      <c r="C28" s="28" t="s">
        <v>41</v>
      </c>
      <c r="D28" s="29">
        <v>1000</v>
      </c>
      <c r="E28" s="30">
        <v>1512.63</v>
      </c>
      <c r="F28" s="31">
        <f>+D28*E28</f>
        <v>1512630</v>
      </c>
      <c r="G28" s="15">
        <v>1328200</v>
      </c>
      <c r="H28" s="16"/>
      <c r="I28" s="16"/>
    </row>
    <row r="29" spans="1:9">
      <c r="A29" s="23" t="s">
        <v>35</v>
      </c>
      <c r="B29" s="27" t="s">
        <v>36</v>
      </c>
      <c r="C29" s="28" t="s">
        <v>42</v>
      </c>
      <c r="D29" s="29">
        <v>140</v>
      </c>
      <c r="E29" s="30">
        <v>6087.68</v>
      </c>
      <c r="F29" s="31">
        <f>+D29*E29</f>
        <v>852275.2</v>
      </c>
      <c r="G29" s="15">
        <v>68208</v>
      </c>
      <c r="H29" s="16"/>
      <c r="I29" s="16"/>
    </row>
    <row r="30" spans="1:9">
      <c r="A30" s="23" t="s">
        <v>35</v>
      </c>
      <c r="B30" s="27" t="s">
        <v>36</v>
      </c>
      <c r="C30" s="28" t="s">
        <v>43</v>
      </c>
      <c r="D30" s="29">
        <v>100</v>
      </c>
      <c r="E30" s="30">
        <v>6008.32</v>
      </c>
      <c r="F30" s="31">
        <f>+D30*E30</f>
        <v>600832</v>
      </c>
      <c r="G30" s="15">
        <v>5388</v>
      </c>
      <c r="H30" s="16"/>
      <c r="I30" s="16"/>
    </row>
    <row r="31" spans="1:9">
      <c r="A31" s="23" t="s">
        <v>35</v>
      </c>
      <c r="B31" s="27" t="s">
        <v>36</v>
      </c>
      <c r="C31" s="28" t="s">
        <v>44</v>
      </c>
      <c r="D31" s="29">
        <v>20</v>
      </c>
      <c r="E31" s="30">
        <v>2178.48</v>
      </c>
      <c r="F31" s="31">
        <f>+D31*E31</f>
        <v>43569.6</v>
      </c>
      <c r="G31" s="15">
        <v>37468</v>
      </c>
      <c r="H31" s="16"/>
      <c r="I31" s="16"/>
    </row>
    <row r="32" spans="1:9">
      <c r="A32" s="23" t="s">
        <v>35</v>
      </c>
      <c r="B32" s="27" t="s">
        <v>36</v>
      </c>
      <c r="C32" s="28" t="s">
        <v>45</v>
      </c>
      <c r="D32" s="29">
        <v>18</v>
      </c>
      <c r="E32" s="30">
        <v>633.44</v>
      </c>
      <c r="F32" s="31">
        <f>+D32*E32</f>
        <v>11401.92</v>
      </c>
      <c r="G32" s="15">
        <v>8665</v>
      </c>
      <c r="H32" s="16"/>
      <c r="I32" s="16"/>
    </row>
    <row r="33" spans="1:9">
      <c r="A33" s="23" t="s">
        <v>35</v>
      </c>
      <c r="B33" s="27" t="s">
        <v>36</v>
      </c>
      <c r="C33" s="28" t="s">
        <v>46</v>
      </c>
      <c r="D33" s="29">
        <v>18</v>
      </c>
      <c r="E33" s="30">
        <v>1909.85</v>
      </c>
      <c r="F33" s="31">
        <f>+D33*E33</f>
        <v>34377.3</v>
      </c>
      <c r="G33" s="15">
        <v>23803</v>
      </c>
      <c r="H33" s="16"/>
      <c r="I33" s="16"/>
    </row>
    <row r="34" spans="1:9">
      <c r="A34" s="23" t="s">
        <v>35</v>
      </c>
      <c r="B34" s="27" t="s">
        <v>36</v>
      </c>
      <c r="C34" s="28" t="s">
        <v>47</v>
      </c>
      <c r="D34" s="29">
        <v>550</v>
      </c>
      <c r="E34" s="30">
        <v>1250.11</v>
      </c>
      <c r="F34" s="31">
        <f>+D34*E34</f>
        <v>687560.5</v>
      </c>
      <c r="G34" s="15">
        <v>261580</v>
      </c>
      <c r="H34" s="16"/>
      <c r="I34" s="16"/>
    </row>
    <row r="35" spans="1:9">
      <c r="A35" s="23" t="s">
        <v>35</v>
      </c>
      <c r="B35" s="27" t="s">
        <v>36</v>
      </c>
      <c r="C35" s="28" t="s">
        <v>48</v>
      </c>
      <c r="D35" s="29">
        <v>1000</v>
      </c>
      <c r="E35" s="30">
        <v>1662.28</v>
      </c>
      <c r="F35" s="31">
        <f>+D35*E35</f>
        <v>1662280</v>
      </c>
      <c r="G35" s="15">
        <v>632200</v>
      </c>
      <c r="H35" s="16"/>
      <c r="I35" s="16"/>
    </row>
    <row r="36" spans="1:9">
      <c r="A36" s="23" t="s">
        <v>35</v>
      </c>
      <c r="B36" s="27" t="s">
        <v>36</v>
      </c>
      <c r="C36" s="28" t="s">
        <v>49</v>
      </c>
      <c r="D36" s="29">
        <v>55</v>
      </c>
      <c r="E36" s="30">
        <v>7190.57</v>
      </c>
      <c r="F36" s="31">
        <f>+D36*E36</f>
        <v>395481.35</v>
      </c>
      <c r="G36" s="15">
        <v>329846</v>
      </c>
      <c r="H36" s="16"/>
      <c r="I36" s="16"/>
    </row>
    <row r="37" spans="1:9">
      <c r="A37" s="23" t="s">
        <v>35</v>
      </c>
      <c r="B37" s="27" t="s">
        <v>36</v>
      </c>
      <c r="C37" s="28" t="s">
        <v>50</v>
      </c>
      <c r="D37" s="29">
        <v>1700</v>
      </c>
      <c r="E37" s="30">
        <v>454.11</v>
      </c>
      <c r="F37" s="31">
        <f>+D37*E37</f>
        <v>771987</v>
      </c>
      <c r="G37" s="15">
        <v>769080</v>
      </c>
      <c r="H37" s="16"/>
      <c r="I37" s="16"/>
    </row>
    <row r="38" spans="1:9">
      <c r="A38" s="23" t="s">
        <v>35</v>
      </c>
      <c r="B38" s="27" t="s">
        <v>36</v>
      </c>
      <c r="C38" s="28" t="s">
        <v>51</v>
      </c>
      <c r="D38" s="29">
        <v>250</v>
      </c>
      <c r="E38" s="30">
        <v>684.4</v>
      </c>
      <c r="F38" s="31">
        <f>+D38*E38</f>
        <v>171100</v>
      </c>
      <c r="G38" s="15">
        <v>29000</v>
      </c>
      <c r="H38" s="16"/>
      <c r="I38" s="16"/>
    </row>
    <row r="39" spans="1:9">
      <c r="A39" s="23" t="s">
        <v>35</v>
      </c>
      <c r="B39" s="27" t="s">
        <v>36</v>
      </c>
      <c r="C39" s="28" t="s">
        <v>52</v>
      </c>
      <c r="D39" s="29">
        <v>300</v>
      </c>
      <c r="E39" s="30">
        <v>983.68</v>
      </c>
      <c r="F39" s="31">
        <f>+D39*E39</f>
        <v>295104</v>
      </c>
      <c r="G39" s="15">
        <v>34800</v>
      </c>
      <c r="H39" s="16"/>
      <c r="I39" s="16"/>
    </row>
    <row r="40" spans="1:9">
      <c r="A40" s="23" t="s">
        <v>35</v>
      </c>
      <c r="B40" s="27" t="s">
        <v>36</v>
      </c>
      <c r="C40" s="28" t="s">
        <v>53</v>
      </c>
      <c r="D40" s="29">
        <v>100</v>
      </c>
      <c r="E40" s="30">
        <v>436.22</v>
      </c>
      <c r="F40" s="31">
        <f>+D40*E40</f>
        <v>43622</v>
      </c>
      <c r="G40" s="15">
        <v>30856</v>
      </c>
      <c r="H40" s="16"/>
      <c r="I40" s="16"/>
    </row>
    <row r="41" spans="1:9">
      <c r="A41" s="23" t="s">
        <v>35</v>
      </c>
      <c r="B41" s="27" t="s">
        <v>36</v>
      </c>
      <c r="C41" s="28" t="s">
        <v>54</v>
      </c>
      <c r="D41" s="29">
        <v>150</v>
      </c>
      <c r="E41" s="30">
        <v>2143.78</v>
      </c>
      <c r="F41" s="31">
        <f>+D41*E41</f>
        <v>321567</v>
      </c>
      <c r="G41" s="15">
        <v>172260</v>
      </c>
      <c r="H41" s="16"/>
      <c r="I41" s="16"/>
    </row>
    <row r="42" spans="1:9">
      <c r="A42" s="23" t="s">
        <v>35</v>
      </c>
      <c r="B42" s="27" t="s">
        <v>36</v>
      </c>
      <c r="C42" s="28" t="s">
        <v>55</v>
      </c>
      <c r="D42" s="29">
        <v>100</v>
      </c>
      <c r="E42" s="30">
        <v>1619.36</v>
      </c>
      <c r="F42" s="31">
        <f>+D42*E42</f>
        <v>161936</v>
      </c>
      <c r="G42" s="15">
        <v>112520</v>
      </c>
      <c r="H42" s="16"/>
      <c r="I42" s="16"/>
    </row>
    <row r="43" spans="1:9">
      <c r="A43" s="23" t="s">
        <v>35</v>
      </c>
      <c r="B43" s="27" t="s">
        <v>36</v>
      </c>
      <c r="C43" s="28" t="s">
        <v>56</v>
      </c>
      <c r="D43" s="29">
        <v>10</v>
      </c>
      <c r="E43" s="30">
        <v>7124.89</v>
      </c>
      <c r="F43" s="31">
        <f>+D43*E43</f>
        <v>71248.9</v>
      </c>
      <c r="G43" s="15">
        <v>12760</v>
      </c>
      <c r="H43" s="16"/>
      <c r="I43" s="16"/>
    </row>
    <row r="44" spans="1:9">
      <c r="A44" s="23" t="s">
        <v>35</v>
      </c>
      <c r="B44" s="27" t="s">
        <v>36</v>
      </c>
      <c r="C44" s="28" t="s">
        <v>57</v>
      </c>
      <c r="D44" s="29">
        <v>12</v>
      </c>
      <c r="E44" s="30">
        <v>2445.07</v>
      </c>
      <c r="F44" s="31">
        <f>+D44*E44</f>
        <v>29340.84</v>
      </c>
      <c r="G44" s="15">
        <v>22968</v>
      </c>
      <c r="H44" s="16"/>
      <c r="I44" s="16"/>
    </row>
    <row r="45" spans="1:9">
      <c r="A45" s="23" t="s">
        <v>35</v>
      </c>
      <c r="B45" s="27" t="s">
        <v>36</v>
      </c>
      <c r="C45" s="28" t="s">
        <v>58</v>
      </c>
      <c r="D45" s="29">
        <v>300</v>
      </c>
      <c r="E45" s="30">
        <v>177</v>
      </c>
      <c r="F45" s="31">
        <f>+D45*E45</f>
        <v>53100</v>
      </c>
      <c r="G45" s="15">
        <v>24900</v>
      </c>
      <c r="H45" s="16"/>
      <c r="I45" s="16"/>
    </row>
    <row r="46" spans="1:9">
      <c r="A46" s="23" t="s">
        <v>35</v>
      </c>
      <c r="B46" s="27" t="s">
        <v>36</v>
      </c>
      <c r="C46" s="28" t="s">
        <v>59</v>
      </c>
      <c r="D46" s="29">
        <v>120</v>
      </c>
      <c r="E46" s="30">
        <v>1019.24</v>
      </c>
      <c r="F46" s="31">
        <f>+D46*E46</f>
        <v>122308.8</v>
      </c>
      <c r="G46" s="15">
        <v>112752</v>
      </c>
      <c r="H46" s="16"/>
      <c r="I46" s="16"/>
    </row>
    <row r="47" spans="1:9">
      <c r="A47" s="23" t="s">
        <v>35</v>
      </c>
      <c r="B47" s="27" t="s">
        <v>36</v>
      </c>
      <c r="C47" s="28" t="s">
        <v>60</v>
      </c>
      <c r="D47" s="29">
        <v>120</v>
      </c>
      <c r="E47" s="30">
        <v>989.48</v>
      </c>
      <c r="F47" s="31">
        <f>+D47*E47</f>
        <v>118737.6</v>
      </c>
      <c r="G47" s="15">
        <v>88392</v>
      </c>
      <c r="H47" s="16"/>
      <c r="I47" s="16"/>
    </row>
    <row r="48" spans="1:9">
      <c r="A48" s="23" t="s">
        <v>35</v>
      </c>
      <c r="B48" s="27" t="s">
        <v>36</v>
      </c>
      <c r="C48" s="28" t="s">
        <v>61</v>
      </c>
      <c r="D48" s="29">
        <v>250</v>
      </c>
      <c r="E48" s="30">
        <v>930.02</v>
      </c>
      <c r="F48" s="31">
        <f>+D48*E48</f>
        <v>232505</v>
      </c>
      <c r="G48" s="15">
        <v>169650</v>
      </c>
      <c r="H48" s="16"/>
      <c r="I48" s="16"/>
    </row>
    <row r="49" spans="1:9">
      <c r="A49" s="23" t="s">
        <v>35</v>
      </c>
      <c r="B49" s="27" t="s">
        <v>36</v>
      </c>
      <c r="C49" s="28" t="s">
        <v>62</v>
      </c>
      <c r="D49" s="29">
        <v>150</v>
      </c>
      <c r="E49" s="30">
        <v>16769.35</v>
      </c>
      <c r="F49" s="31">
        <f>+D49*E49</f>
        <v>2515402.5</v>
      </c>
      <c r="G49" s="15">
        <v>30624</v>
      </c>
      <c r="H49" s="16"/>
      <c r="I49" s="16"/>
    </row>
    <row r="50" spans="1:9">
      <c r="A50" s="23" t="s">
        <v>35</v>
      </c>
      <c r="B50" s="27" t="s">
        <v>36</v>
      </c>
      <c r="C50" s="28" t="s">
        <v>63</v>
      </c>
      <c r="D50" s="29">
        <v>35</v>
      </c>
      <c r="E50" s="30">
        <v>95000</v>
      </c>
      <c r="F50" s="31">
        <f>+D50*E50</f>
        <v>3325000</v>
      </c>
      <c r="G50" s="15">
        <v>2476600</v>
      </c>
      <c r="H50" s="16"/>
      <c r="I50" s="16"/>
    </row>
    <row r="51" spans="1:9">
      <c r="A51" s="23" t="s">
        <v>35</v>
      </c>
      <c r="B51" s="27" t="s">
        <v>36</v>
      </c>
      <c r="C51" s="28" t="s">
        <v>64</v>
      </c>
      <c r="D51" s="29">
        <v>20</v>
      </c>
      <c r="E51" s="30">
        <v>65353.47</v>
      </c>
      <c r="F51" s="31">
        <f>+D51*E51</f>
        <v>1307069.4</v>
      </c>
      <c r="G51" s="15">
        <v>50402</v>
      </c>
      <c r="H51" s="16"/>
      <c r="I51" s="16"/>
    </row>
    <row r="52" spans="1:9">
      <c r="A52" s="23" t="s">
        <v>35</v>
      </c>
      <c r="B52" s="27" t="s">
        <v>36</v>
      </c>
      <c r="C52" s="28" t="s">
        <v>65</v>
      </c>
      <c r="D52" s="29">
        <v>25</v>
      </c>
      <c r="E52" s="30">
        <v>95000</v>
      </c>
      <c r="F52" s="31">
        <f>+D52*E52</f>
        <v>2375000</v>
      </c>
      <c r="G52" s="15">
        <v>2140200</v>
      </c>
      <c r="H52" s="16"/>
      <c r="I52" s="16"/>
    </row>
    <row r="53" spans="1:9">
      <c r="A53" s="23" t="s">
        <v>35</v>
      </c>
      <c r="B53" s="27" t="s">
        <v>36</v>
      </c>
      <c r="C53" s="28" t="s">
        <v>66</v>
      </c>
      <c r="D53" s="29">
        <v>70</v>
      </c>
      <c r="E53" s="30">
        <v>2205.16</v>
      </c>
      <c r="F53" s="31">
        <f>+D53*E53</f>
        <v>154361.2</v>
      </c>
      <c r="G53" s="15">
        <v>94192</v>
      </c>
      <c r="H53" s="16"/>
      <c r="I53" s="16"/>
    </row>
    <row r="54" spans="1:9">
      <c r="A54" s="23" t="s">
        <v>35</v>
      </c>
      <c r="B54" s="27" t="s">
        <v>36</v>
      </c>
      <c r="C54" s="28" t="s">
        <v>67</v>
      </c>
      <c r="D54" s="29">
        <v>8</v>
      </c>
      <c r="E54" s="30">
        <v>12500</v>
      </c>
      <c r="F54" s="31">
        <f>+D54*E54</f>
        <v>100000</v>
      </c>
      <c r="G54" s="15">
        <v>178640</v>
      </c>
      <c r="H54" s="16"/>
      <c r="I54" s="16"/>
    </row>
    <row r="55" spans="1:9">
      <c r="A55" s="23" t="s">
        <v>35</v>
      </c>
      <c r="B55" s="27" t="s">
        <v>36</v>
      </c>
      <c r="C55" s="28" t="s">
        <v>68</v>
      </c>
      <c r="D55" s="29">
        <v>50</v>
      </c>
      <c r="E55" s="30">
        <v>9500.19</v>
      </c>
      <c r="F55" s="31">
        <f>+D55*E55</f>
        <v>475009.5</v>
      </c>
      <c r="G55" s="15">
        <v>248820</v>
      </c>
      <c r="H55" s="16"/>
      <c r="I55" s="16"/>
    </row>
    <row r="56" spans="1:9">
      <c r="A56" s="23" t="s">
        <v>35</v>
      </c>
      <c r="B56" s="27" t="s">
        <v>36</v>
      </c>
      <c r="C56" s="28" t="s">
        <v>69</v>
      </c>
      <c r="D56" s="29">
        <v>25</v>
      </c>
      <c r="E56" s="30">
        <v>498.98</v>
      </c>
      <c r="F56" s="31">
        <f>+D56*E56</f>
        <v>12474.5</v>
      </c>
      <c r="G56" s="15">
        <v>9570</v>
      </c>
      <c r="H56" s="16"/>
      <c r="I56" s="16"/>
    </row>
    <row r="57" spans="1:9">
      <c r="A57" s="23" t="s">
        <v>35</v>
      </c>
      <c r="B57" s="27" t="s">
        <v>36</v>
      </c>
      <c r="C57" s="28" t="s">
        <v>70</v>
      </c>
      <c r="D57" s="29">
        <v>70</v>
      </c>
      <c r="E57" s="30">
        <v>1190.92</v>
      </c>
      <c r="F57" s="31">
        <f>+D57*E57</f>
        <v>83364.4</v>
      </c>
      <c r="G57" s="15">
        <v>52374</v>
      </c>
      <c r="H57" s="16"/>
      <c r="I57" s="16"/>
    </row>
    <row r="58" spans="1:9">
      <c r="A58" s="23" t="s">
        <v>35</v>
      </c>
      <c r="B58" s="27" t="s">
        <v>36</v>
      </c>
      <c r="C58" s="32" t="s">
        <v>71</v>
      </c>
      <c r="D58" s="29">
        <v>300</v>
      </c>
      <c r="E58" s="30">
        <v>97.44</v>
      </c>
      <c r="F58" s="31">
        <f>+D58*E58</f>
        <v>29232</v>
      </c>
      <c r="G58" s="15">
        <v>19140</v>
      </c>
      <c r="H58" s="16"/>
      <c r="I58" s="16"/>
    </row>
    <row r="59" spans="1:9">
      <c r="A59" s="23" t="s">
        <v>35</v>
      </c>
      <c r="B59" s="27" t="s">
        <v>36</v>
      </c>
      <c r="C59" s="32" t="s">
        <v>72</v>
      </c>
      <c r="D59" s="29">
        <v>500</v>
      </c>
      <c r="E59" s="30">
        <v>47.56</v>
      </c>
      <c r="F59" s="31">
        <f>+D59*E59</f>
        <v>23780</v>
      </c>
      <c r="G59" s="15">
        <v>14500</v>
      </c>
      <c r="H59" s="16"/>
      <c r="I59" s="16"/>
    </row>
    <row r="60" spans="1:9">
      <c r="A60" s="23" t="s">
        <v>35</v>
      </c>
      <c r="B60" s="27" t="s">
        <v>36</v>
      </c>
      <c r="C60" s="32" t="s">
        <v>73</v>
      </c>
      <c r="D60" s="29">
        <v>275</v>
      </c>
      <c r="E60" s="30">
        <v>110.2</v>
      </c>
      <c r="F60" s="31">
        <f>+D60*E60</f>
        <v>30305</v>
      </c>
      <c r="G60" s="15">
        <v>20735</v>
      </c>
      <c r="H60" s="16"/>
      <c r="I60" s="16"/>
    </row>
    <row r="61" spans="1:9">
      <c r="A61" s="23" t="s">
        <v>35</v>
      </c>
      <c r="B61" s="27" t="s">
        <v>36</v>
      </c>
      <c r="C61" s="32" t="s">
        <v>74</v>
      </c>
      <c r="D61" s="29">
        <v>100</v>
      </c>
      <c r="E61" s="30">
        <v>195.15</v>
      </c>
      <c r="F61" s="31">
        <f>+D61*E61</f>
        <v>19515</v>
      </c>
      <c r="G61" s="15">
        <v>15080</v>
      </c>
      <c r="H61" s="16"/>
      <c r="I61" s="16"/>
    </row>
    <row r="62" spans="1:9">
      <c r="A62" s="23" t="s">
        <v>35</v>
      </c>
      <c r="B62" s="27" t="s">
        <v>36</v>
      </c>
      <c r="C62" s="32" t="s">
        <v>75</v>
      </c>
      <c r="D62" s="29">
        <v>50</v>
      </c>
      <c r="E62" s="30">
        <v>259.27</v>
      </c>
      <c r="F62" s="31">
        <f>+D62*E62</f>
        <v>12963.5</v>
      </c>
      <c r="G62" s="15">
        <v>10150</v>
      </c>
      <c r="H62" s="16"/>
      <c r="I62" s="16"/>
    </row>
    <row r="63" spans="1:9">
      <c r="A63" s="23" t="s">
        <v>35</v>
      </c>
      <c r="B63" s="27" t="s">
        <v>36</v>
      </c>
      <c r="C63" s="32" t="s">
        <v>76</v>
      </c>
      <c r="D63" s="29">
        <v>50</v>
      </c>
      <c r="E63" s="30">
        <v>4527.48</v>
      </c>
      <c r="F63" s="31">
        <f>+D63*E63</f>
        <v>226374</v>
      </c>
      <c r="G63" s="15">
        <v>95700</v>
      </c>
      <c r="H63" s="16"/>
      <c r="I63" s="16"/>
    </row>
    <row r="64" spans="1:9">
      <c r="A64" s="23" t="s">
        <v>35</v>
      </c>
      <c r="B64" s="27" t="s">
        <v>36</v>
      </c>
      <c r="C64" s="32" t="s">
        <v>77</v>
      </c>
      <c r="D64" s="29">
        <v>4</v>
      </c>
      <c r="E64" s="30">
        <v>623289.48</v>
      </c>
      <c r="F64" s="31">
        <f>+D64*E64</f>
        <v>2493157.92</v>
      </c>
      <c r="G64" s="15">
        <v>1809600</v>
      </c>
      <c r="H64" s="16"/>
      <c r="I64" s="16"/>
    </row>
    <row r="65" spans="1:9">
      <c r="A65" s="23" t="s">
        <v>35</v>
      </c>
      <c r="B65" s="27" t="s">
        <v>36</v>
      </c>
      <c r="C65" s="32" t="s">
        <v>78</v>
      </c>
      <c r="D65" s="29">
        <v>2</v>
      </c>
      <c r="E65" s="30">
        <v>249091.22</v>
      </c>
      <c r="F65" s="31">
        <f>+D65*E65</f>
        <v>498182.44</v>
      </c>
      <c r="G65" s="15">
        <v>505760</v>
      </c>
      <c r="H65" s="16"/>
      <c r="I65" s="16"/>
    </row>
    <row r="66" spans="1:9">
      <c r="A66" s="23" t="s">
        <v>35</v>
      </c>
      <c r="B66" s="24" t="s">
        <v>79</v>
      </c>
      <c r="C66" s="24"/>
      <c r="D66" s="34"/>
      <c r="E66" s="35"/>
      <c r="F66" s="26">
        <f>SUM(F24:F65)</f>
        <v>22426392.89</v>
      </c>
      <c r="G66" s="15">
        <f>SUM(G24:G65)</f>
        <v>12306019</v>
      </c>
      <c r="H66" s="16"/>
      <c r="I66" s="16"/>
    </row>
    <row r="67" spans="1:9">
      <c r="A67" s="23" t="s">
        <v>80</v>
      </c>
      <c r="B67" s="27" t="s">
        <v>81</v>
      </c>
      <c r="C67" s="27" t="s">
        <v>81</v>
      </c>
      <c r="D67" s="11" t="s">
        <v>12</v>
      </c>
      <c r="E67" s="30"/>
      <c r="F67" s="31">
        <v>10000000</v>
      </c>
      <c r="G67" s="15">
        <v>3172525</v>
      </c>
      <c r="H67" s="16"/>
      <c r="I67" s="16"/>
    </row>
    <row r="68" spans="1:9">
      <c r="A68" s="23" t="s">
        <v>82</v>
      </c>
      <c r="B68" s="27" t="s">
        <v>83</v>
      </c>
      <c r="C68" s="27" t="s">
        <v>83</v>
      </c>
      <c r="D68" s="11" t="s">
        <v>12</v>
      </c>
      <c r="E68" s="30"/>
      <c r="F68" s="31">
        <v>5000000</v>
      </c>
      <c r="G68" s="15">
        <v>918000</v>
      </c>
      <c r="H68" s="16"/>
      <c r="I68" s="16"/>
    </row>
    <row r="69" spans="1:9">
      <c r="A69" s="23" t="s">
        <v>84</v>
      </c>
      <c r="B69" s="27" t="s">
        <v>85</v>
      </c>
      <c r="C69" s="27" t="s">
        <v>85</v>
      </c>
      <c r="D69" s="11" t="s">
        <v>12</v>
      </c>
      <c r="E69" s="30"/>
      <c r="F69" s="31">
        <v>5000000</v>
      </c>
      <c r="G69" s="15"/>
      <c r="H69" s="16"/>
      <c r="I69" s="16"/>
    </row>
    <row r="70" spans="1:9">
      <c r="A70" s="23" t="s">
        <v>86</v>
      </c>
      <c r="B70" s="27" t="s">
        <v>87</v>
      </c>
      <c r="C70" s="27" t="s">
        <v>87</v>
      </c>
      <c r="D70" s="11" t="s">
        <v>12</v>
      </c>
      <c r="E70" s="30"/>
      <c r="F70" s="31">
        <v>5000000</v>
      </c>
      <c r="G70" s="15"/>
      <c r="H70" s="16"/>
      <c r="I70" s="16"/>
    </row>
    <row r="71" spans="1:9">
      <c r="A71" s="23" t="s">
        <v>86</v>
      </c>
      <c r="B71" s="27" t="s">
        <v>87</v>
      </c>
      <c r="C71" s="27" t="s">
        <v>88</v>
      </c>
      <c r="D71" s="11">
        <v>10</v>
      </c>
      <c r="E71" s="31">
        <v>150000</v>
      </c>
      <c r="F71" s="31">
        <f>+D71*E71</f>
        <v>1500000</v>
      </c>
      <c r="G71" s="15">
        <v>906000</v>
      </c>
      <c r="H71" s="16"/>
      <c r="I71" s="16"/>
    </row>
    <row r="72" spans="1:9">
      <c r="A72" s="23" t="s">
        <v>89</v>
      </c>
      <c r="B72" s="24" t="s">
        <v>90</v>
      </c>
      <c r="C72" s="25"/>
      <c r="D72" s="20"/>
      <c r="E72" s="35"/>
      <c r="F72" s="26">
        <f>SUM(F67:F70)</f>
        <v>25000000</v>
      </c>
      <c r="G72" s="15"/>
      <c r="H72" s="16"/>
      <c r="I72" s="16"/>
    </row>
    <row r="73" spans="1:9">
      <c r="A73" s="36" t="s">
        <v>91</v>
      </c>
      <c r="B73" s="24" t="s">
        <v>92</v>
      </c>
      <c r="C73" s="24" t="s">
        <v>92</v>
      </c>
      <c r="D73" s="37" t="s">
        <v>12</v>
      </c>
      <c r="E73" s="38"/>
      <c r="F73" s="26">
        <f>200000000+50000000</f>
        <v>250000000</v>
      </c>
      <c r="G73" s="15"/>
      <c r="H73" s="16"/>
      <c r="I73" s="16"/>
    </row>
    <row r="74" spans="1:9">
      <c r="A74" s="23" t="s">
        <v>93</v>
      </c>
      <c r="B74" s="27" t="s">
        <v>94</v>
      </c>
      <c r="C74" s="27" t="s">
        <v>94</v>
      </c>
      <c r="D74" s="11" t="s">
        <v>12</v>
      </c>
      <c r="E74" s="30"/>
      <c r="F74" s="31">
        <v>5000000</v>
      </c>
      <c r="G74" s="15"/>
      <c r="H74" s="16"/>
      <c r="I74" s="16"/>
    </row>
    <row r="75" spans="1:9">
      <c r="A75" s="23" t="s">
        <v>95</v>
      </c>
      <c r="B75" s="27" t="s">
        <v>96</v>
      </c>
      <c r="C75" s="27" t="s">
        <v>96</v>
      </c>
      <c r="D75" s="11" t="s">
        <v>12</v>
      </c>
      <c r="E75" s="30"/>
      <c r="F75" s="31">
        <v>100000000</v>
      </c>
      <c r="G75" s="15"/>
      <c r="H75" s="16"/>
      <c r="I75" s="16"/>
    </row>
    <row r="76" spans="1:9">
      <c r="A76" s="23" t="s">
        <v>95</v>
      </c>
      <c r="B76" s="27" t="s">
        <v>96</v>
      </c>
      <c r="C76" s="27" t="s">
        <v>97</v>
      </c>
      <c r="D76" s="11" t="s">
        <v>12</v>
      </c>
      <c r="E76" s="30"/>
      <c r="F76" s="31">
        <v>30000000</v>
      </c>
      <c r="G76" s="15"/>
      <c r="H76" s="16"/>
      <c r="I76" s="16"/>
    </row>
    <row r="77" spans="1:9">
      <c r="A77" s="36" t="s">
        <v>95</v>
      </c>
      <c r="B77" s="24" t="s">
        <v>98</v>
      </c>
      <c r="C77" s="24"/>
      <c r="D77" s="37"/>
      <c r="E77" s="38"/>
      <c r="F77" s="26">
        <f>SUM(F74:F76)</f>
        <v>135000000</v>
      </c>
      <c r="G77" s="15"/>
      <c r="H77" s="16"/>
      <c r="I77" s="16"/>
    </row>
    <row r="78" spans="1:10">
      <c r="A78" s="23" t="s">
        <v>99</v>
      </c>
      <c r="B78" s="27" t="s">
        <v>100</v>
      </c>
      <c r="C78" s="27" t="s">
        <v>100</v>
      </c>
      <c r="D78" s="11" t="s">
        <v>12</v>
      </c>
      <c r="E78" s="30"/>
      <c r="F78" s="31">
        <v>80000000</v>
      </c>
      <c r="G78" s="15">
        <v>6354000</v>
      </c>
      <c r="H78" s="39"/>
      <c r="I78" s="39"/>
      <c r="J78" s="56"/>
    </row>
    <row r="79" spans="1:10">
      <c r="A79" s="23" t="s">
        <v>101</v>
      </c>
      <c r="B79" s="27" t="s">
        <v>102</v>
      </c>
      <c r="C79" s="27" t="s">
        <v>102</v>
      </c>
      <c r="D79" s="11" t="s">
        <v>12</v>
      </c>
      <c r="E79" s="30"/>
      <c r="F79" s="31">
        <v>722577696</v>
      </c>
      <c r="G79" s="15"/>
      <c r="H79" s="39"/>
      <c r="I79" s="39"/>
      <c r="J79" s="56"/>
    </row>
    <row r="80" spans="1:10">
      <c r="A80" s="23" t="s">
        <v>103</v>
      </c>
      <c r="B80" s="24" t="s">
        <v>104</v>
      </c>
      <c r="C80" s="25"/>
      <c r="D80" s="20"/>
      <c r="E80" s="35"/>
      <c r="F80" s="26">
        <f>+F79+F78+F77+F73</f>
        <v>1187577696</v>
      </c>
      <c r="G80" s="15"/>
      <c r="H80" s="39"/>
      <c r="I80" s="39"/>
      <c r="J80" s="56"/>
    </row>
    <row r="81" spans="1:10">
      <c r="A81" s="23" t="s">
        <v>105</v>
      </c>
      <c r="B81" s="27" t="s">
        <v>106</v>
      </c>
      <c r="C81" s="27" t="s">
        <v>106</v>
      </c>
      <c r="D81" s="11" t="s">
        <v>12</v>
      </c>
      <c r="E81" s="30"/>
      <c r="F81" s="31">
        <f>300000000-100000000</f>
        <v>200000000</v>
      </c>
      <c r="G81" s="15">
        <v>52657620</v>
      </c>
      <c r="H81" s="39"/>
      <c r="I81" s="39"/>
      <c r="J81" s="56"/>
    </row>
    <row r="82" spans="1:10">
      <c r="A82" s="23" t="s">
        <v>107</v>
      </c>
      <c r="B82" s="27" t="s">
        <v>108</v>
      </c>
      <c r="C82" s="27" t="s">
        <v>108</v>
      </c>
      <c r="D82" s="11" t="s">
        <v>12</v>
      </c>
      <c r="E82" s="30"/>
      <c r="F82" s="31">
        <v>100000000</v>
      </c>
      <c r="G82" s="15"/>
      <c r="H82" s="39"/>
      <c r="I82" s="39"/>
      <c r="J82" s="56"/>
    </row>
    <row r="83" spans="1:10">
      <c r="A83" s="23" t="s">
        <v>107</v>
      </c>
      <c r="B83" s="27" t="s">
        <v>108</v>
      </c>
      <c r="C83" s="27" t="s">
        <v>109</v>
      </c>
      <c r="D83" s="11" t="s">
        <v>12</v>
      </c>
      <c r="E83" s="30"/>
      <c r="F83" s="31">
        <v>360635811</v>
      </c>
      <c r="G83" s="15"/>
      <c r="H83" s="39"/>
      <c r="I83" s="39"/>
      <c r="J83" s="56"/>
    </row>
    <row r="84" spans="1:10">
      <c r="A84" s="23" t="s">
        <v>110</v>
      </c>
      <c r="B84" s="24" t="s">
        <v>111</v>
      </c>
      <c r="C84" s="40"/>
      <c r="D84" s="34"/>
      <c r="E84" s="35"/>
      <c r="F84" s="26">
        <v>300000000</v>
      </c>
      <c r="G84" s="15"/>
      <c r="H84" s="39"/>
      <c r="I84" s="39"/>
      <c r="J84" s="56"/>
    </row>
    <row r="85" spans="1:10">
      <c r="A85" s="23" t="s">
        <v>112</v>
      </c>
      <c r="B85" s="27" t="s">
        <v>113</v>
      </c>
      <c r="C85" s="27" t="s">
        <v>113</v>
      </c>
      <c r="D85" s="11" t="s">
        <v>12</v>
      </c>
      <c r="E85" s="30"/>
      <c r="F85" s="31">
        <v>30000000</v>
      </c>
      <c r="G85" s="15"/>
      <c r="H85" s="39"/>
      <c r="I85" s="39"/>
      <c r="J85" s="56"/>
    </row>
    <row r="86" spans="1:10">
      <c r="A86" s="23" t="s">
        <v>114</v>
      </c>
      <c r="B86" s="27" t="s">
        <v>115</v>
      </c>
      <c r="C86" s="27" t="s">
        <v>115</v>
      </c>
      <c r="D86" s="11" t="s">
        <v>12</v>
      </c>
      <c r="E86" s="30"/>
      <c r="F86" s="31">
        <v>500000000</v>
      </c>
      <c r="G86" s="15">
        <v>28092795.59</v>
      </c>
      <c r="H86" s="39"/>
      <c r="I86" s="39"/>
      <c r="J86" s="56"/>
    </row>
    <row r="87" spans="1:10">
      <c r="A87" s="23" t="s">
        <v>116</v>
      </c>
      <c r="B87" s="27" t="s">
        <v>117</v>
      </c>
      <c r="C87" s="27" t="s">
        <v>117</v>
      </c>
      <c r="D87" s="11" t="s">
        <v>12</v>
      </c>
      <c r="E87" s="30"/>
      <c r="F87" s="31">
        <v>100000000</v>
      </c>
      <c r="G87" s="15"/>
      <c r="H87" s="39"/>
      <c r="I87" s="39"/>
      <c r="J87" s="56"/>
    </row>
    <row r="88" spans="1:10">
      <c r="A88" s="23" t="s">
        <v>116</v>
      </c>
      <c r="B88" s="27" t="s">
        <v>117</v>
      </c>
      <c r="C88" s="27" t="s">
        <v>118</v>
      </c>
      <c r="D88" s="11" t="s">
        <v>12</v>
      </c>
      <c r="E88" s="30"/>
      <c r="F88" s="31">
        <v>4500000</v>
      </c>
      <c r="G88" s="15">
        <v>3000000</v>
      </c>
      <c r="H88" s="39"/>
      <c r="I88" s="39"/>
      <c r="J88" s="56"/>
    </row>
    <row r="89" spans="1:10">
      <c r="A89" s="23" t="s">
        <v>116</v>
      </c>
      <c r="B89" s="27" t="s">
        <v>117</v>
      </c>
      <c r="C89" s="27" t="s">
        <v>119</v>
      </c>
      <c r="D89" s="11" t="s">
        <v>12</v>
      </c>
      <c r="E89" s="30"/>
      <c r="F89" s="31">
        <v>3000000</v>
      </c>
      <c r="G89" s="15">
        <v>3000000</v>
      </c>
      <c r="H89" s="39"/>
      <c r="I89" s="39"/>
      <c r="J89" s="56"/>
    </row>
    <row r="90" ht="25.5" spans="1:10">
      <c r="A90" s="23" t="s">
        <v>116</v>
      </c>
      <c r="B90" s="27" t="s">
        <v>117</v>
      </c>
      <c r="C90" s="41" t="s">
        <v>120</v>
      </c>
      <c r="D90" s="11" t="s">
        <v>12</v>
      </c>
      <c r="E90" s="31">
        <v>800000</v>
      </c>
      <c r="F90" s="31">
        <v>800000</v>
      </c>
      <c r="G90" s="15"/>
      <c r="H90" s="39"/>
      <c r="I90" s="39"/>
      <c r="J90" s="56"/>
    </row>
    <row r="91" spans="1:10">
      <c r="A91" s="42" t="s">
        <v>121</v>
      </c>
      <c r="B91" s="24" t="s">
        <v>122</v>
      </c>
      <c r="C91" s="25"/>
      <c r="D91" s="34"/>
      <c r="E91" s="35"/>
      <c r="F91" s="26">
        <v>630000000</v>
      </c>
      <c r="G91" s="15"/>
      <c r="H91" s="39"/>
      <c r="I91" s="39"/>
      <c r="J91" s="56"/>
    </row>
    <row r="92" spans="1:10">
      <c r="A92" s="42" t="s">
        <v>123</v>
      </c>
      <c r="B92" s="24" t="s">
        <v>124</v>
      </c>
      <c r="C92" s="25" t="s">
        <v>125</v>
      </c>
      <c r="D92" s="34"/>
      <c r="E92" s="35"/>
      <c r="F92" s="26">
        <v>50000000</v>
      </c>
      <c r="G92" s="15">
        <v>41402971</v>
      </c>
      <c r="H92" s="39"/>
      <c r="I92" s="39"/>
      <c r="J92" s="56"/>
    </row>
    <row r="93" spans="1:10">
      <c r="A93" s="23" t="s">
        <v>126</v>
      </c>
      <c r="B93" s="27" t="s">
        <v>127</v>
      </c>
      <c r="C93" s="27" t="s">
        <v>127</v>
      </c>
      <c r="D93" s="11" t="s">
        <v>12</v>
      </c>
      <c r="E93" s="30"/>
      <c r="F93" s="31">
        <f>81600000*8.32/100</f>
        <v>6789120</v>
      </c>
      <c r="G93" s="15">
        <v>4121402</v>
      </c>
      <c r="H93" s="39"/>
      <c r="I93" s="39"/>
      <c r="J93" s="56"/>
    </row>
    <row r="94" spans="1:10">
      <c r="A94" s="23" t="s">
        <v>128</v>
      </c>
      <c r="B94" s="27" t="s">
        <v>129</v>
      </c>
      <c r="C94" s="27" t="s">
        <v>129</v>
      </c>
      <c r="D94" s="11" t="s">
        <v>12</v>
      </c>
      <c r="E94" s="30"/>
      <c r="F94" s="31">
        <f>81600000*44.44/100+5900</f>
        <v>36268940</v>
      </c>
      <c r="G94" s="15">
        <v>7245870</v>
      </c>
      <c r="H94" s="39"/>
      <c r="I94" s="39"/>
      <c r="J94" s="56"/>
    </row>
    <row r="95" spans="1:10">
      <c r="A95" s="23" t="s">
        <v>130</v>
      </c>
      <c r="B95" s="27" t="s">
        <v>131</v>
      </c>
      <c r="C95" s="27" t="s">
        <v>131</v>
      </c>
      <c r="D95" s="11" t="s">
        <v>12</v>
      </c>
      <c r="E95" s="30"/>
      <c r="F95" s="31">
        <v>50000</v>
      </c>
      <c r="G95" s="15"/>
      <c r="H95" s="39"/>
      <c r="I95" s="39"/>
      <c r="J95" s="56"/>
    </row>
    <row r="96" spans="1:10">
      <c r="A96" s="23" t="s">
        <v>132</v>
      </c>
      <c r="B96" s="27" t="s">
        <v>133</v>
      </c>
      <c r="C96" s="27" t="s">
        <v>133</v>
      </c>
      <c r="D96" s="11" t="s">
        <v>12</v>
      </c>
      <c r="E96" s="43"/>
      <c r="F96" s="31">
        <f>81600000*16.67/100</f>
        <v>13602720</v>
      </c>
      <c r="G96" s="15">
        <v>11543147</v>
      </c>
      <c r="H96" s="15">
        <v>473132</v>
      </c>
      <c r="I96" s="39"/>
      <c r="J96" s="56"/>
    </row>
    <row r="97" spans="1:10">
      <c r="A97" s="23" t="s">
        <v>134</v>
      </c>
      <c r="B97" s="27" t="s">
        <v>135</v>
      </c>
      <c r="C97" s="27" t="s">
        <v>135</v>
      </c>
      <c r="D97" s="11" t="s">
        <v>12</v>
      </c>
      <c r="E97" s="43"/>
      <c r="F97" s="31">
        <f>81600000*22.22/100</f>
        <v>18131520</v>
      </c>
      <c r="G97" s="15">
        <v>2439587.38</v>
      </c>
      <c r="H97" s="39"/>
      <c r="I97" s="39"/>
      <c r="J97" s="56"/>
    </row>
    <row r="98" spans="1:10">
      <c r="A98" s="23" t="s">
        <v>136</v>
      </c>
      <c r="B98" s="27" t="s">
        <v>137</v>
      </c>
      <c r="C98" s="27" t="s">
        <v>137</v>
      </c>
      <c r="D98" s="11" t="s">
        <v>12</v>
      </c>
      <c r="E98" s="43"/>
      <c r="F98" s="31">
        <f>81600000*8.34/100</f>
        <v>6805440</v>
      </c>
      <c r="G98" s="15"/>
      <c r="H98" s="39"/>
      <c r="I98" s="39"/>
      <c r="J98" s="56"/>
    </row>
    <row r="99" spans="1:10">
      <c r="A99" s="23" t="s">
        <v>138</v>
      </c>
      <c r="B99" s="24" t="s">
        <v>139</v>
      </c>
      <c r="C99" s="44"/>
      <c r="D99" s="45"/>
      <c r="E99" s="21"/>
      <c r="F99" s="26">
        <f>SUM(F93:F98)</f>
        <v>81647740</v>
      </c>
      <c r="G99" s="15"/>
      <c r="H99" s="39"/>
      <c r="I99" s="39"/>
      <c r="J99" s="56"/>
    </row>
    <row r="100" spans="1:10">
      <c r="A100" s="23" t="s">
        <v>140</v>
      </c>
      <c r="B100" s="24" t="s">
        <v>141</v>
      </c>
      <c r="C100" s="44"/>
      <c r="D100" s="45" t="s">
        <v>12</v>
      </c>
      <c r="E100" s="21"/>
      <c r="F100" s="26">
        <v>100000000</v>
      </c>
      <c r="G100" s="15"/>
      <c r="H100" s="39"/>
      <c r="I100" s="39"/>
      <c r="J100" s="56"/>
    </row>
    <row r="101" spans="1:10">
      <c r="A101" s="23" t="s">
        <v>142</v>
      </c>
      <c r="B101" s="24" t="s">
        <v>143</v>
      </c>
      <c r="C101" s="44" t="s">
        <v>144</v>
      </c>
      <c r="D101" s="45" t="s">
        <v>12</v>
      </c>
      <c r="E101" s="21"/>
      <c r="F101" s="26">
        <v>5000000</v>
      </c>
      <c r="G101" s="15"/>
      <c r="H101" s="39"/>
      <c r="I101" s="39"/>
      <c r="J101" s="56"/>
    </row>
    <row r="102" spans="1:10">
      <c r="A102" s="23" t="s">
        <v>145</v>
      </c>
      <c r="B102" s="24" t="s">
        <v>146</v>
      </c>
      <c r="C102" s="25" t="s">
        <v>146</v>
      </c>
      <c r="D102" s="20" t="s">
        <v>12</v>
      </c>
      <c r="E102" s="21"/>
      <c r="F102" s="26">
        <f>378000000+172000000</f>
        <v>550000000</v>
      </c>
      <c r="G102" s="15">
        <v>505138850</v>
      </c>
      <c r="H102" s="15">
        <v>18874944</v>
      </c>
      <c r="I102" s="15">
        <v>3000000</v>
      </c>
      <c r="J102" s="56"/>
    </row>
    <row r="103" spans="1:10">
      <c r="A103" s="23" t="s">
        <v>147</v>
      </c>
      <c r="B103" s="27" t="s">
        <v>148</v>
      </c>
      <c r="C103" s="27" t="s">
        <v>148</v>
      </c>
      <c r="D103" s="11" t="s">
        <v>12</v>
      </c>
      <c r="E103" s="43"/>
      <c r="F103" s="31">
        <f>250000000</f>
        <v>250000000</v>
      </c>
      <c r="G103" s="15">
        <v>31740000</v>
      </c>
      <c r="H103" s="39"/>
      <c r="I103" s="39"/>
      <c r="J103" s="56"/>
    </row>
    <row r="104" spans="1:10">
      <c r="A104" s="23" t="s">
        <v>149</v>
      </c>
      <c r="B104" s="27" t="s">
        <v>150</v>
      </c>
      <c r="C104" s="27" t="s">
        <v>150</v>
      </c>
      <c r="D104" s="11" t="s">
        <v>12</v>
      </c>
      <c r="E104" s="43"/>
      <c r="F104" s="31">
        <f>500000000</f>
        <v>500000000</v>
      </c>
      <c r="G104" s="15">
        <v>119000000</v>
      </c>
      <c r="H104" s="39"/>
      <c r="I104" s="39"/>
      <c r="J104" s="56"/>
    </row>
    <row r="105" spans="1:10">
      <c r="A105" s="23" t="s">
        <v>151</v>
      </c>
      <c r="B105" s="24" t="s">
        <v>152</v>
      </c>
      <c r="C105" s="44"/>
      <c r="D105" s="20" t="s">
        <v>12</v>
      </c>
      <c r="E105" s="21"/>
      <c r="F105" s="26">
        <f>SUM(F103:F104)</f>
        <v>750000000</v>
      </c>
      <c r="G105" s="39"/>
      <c r="H105" s="39"/>
      <c r="I105" s="39"/>
      <c r="J105" s="56"/>
    </row>
    <row r="106" spans="1:10">
      <c r="A106" s="23" t="s">
        <v>153</v>
      </c>
      <c r="B106" s="24" t="s">
        <v>154</v>
      </c>
      <c r="C106" s="25" t="s">
        <v>154</v>
      </c>
      <c r="D106" s="20" t="s">
        <v>12</v>
      </c>
      <c r="E106" s="21"/>
      <c r="F106" s="26">
        <v>17000000</v>
      </c>
      <c r="G106" s="39"/>
      <c r="H106" s="39"/>
      <c r="I106" s="39"/>
      <c r="J106" s="56"/>
    </row>
    <row r="107" spans="1:10">
      <c r="A107" s="23" t="s">
        <v>155</v>
      </c>
      <c r="B107" s="27" t="s">
        <v>156</v>
      </c>
      <c r="C107" s="27" t="s">
        <v>156</v>
      </c>
      <c r="D107" s="11" t="s">
        <v>12</v>
      </c>
      <c r="E107" s="43"/>
      <c r="F107" s="31">
        <v>100000000</v>
      </c>
      <c r="G107" s="39"/>
      <c r="H107" s="39"/>
      <c r="I107" s="39"/>
      <c r="J107" s="56"/>
    </row>
    <row r="108" spans="1:10">
      <c r="A108" s="23" t="s">
        <v>157</v>
      </c>
      <c r="B108" s="27" t="s">
        <v>158</v>
      </c>
      <c r="C108" s="27" t="s">
        <v>158</v>
      </c>
      <c r="D108" s="11" t="s">
        <v>12</v>
      </c>
      <c r="E108" s="43"/>
      <c r="F108" s="31">
        <f>300000000-50000000</f>
        <v>250000000</v>
      </c>
      <c r="G108" s="15">
        <v>118418000</v>
      </c>
      <c r="H108" s="39"/>
      <c r="I108" s="39"/>
      <c r="J108" s="56"/>
    </row>
    <row r="109" spans="1:10">
      <c r="A109" s="23" t="s">
        <v>159</v>
      </c>
      <c r="B109" s="24" t="s">
        <v>160</v>
      </c>
      <c r="C109" s="25" t="s">
        <v>161</v>
      </c>
      <c r="D109" s="20" t="s">
        <v>12</v>
      </c>
      <c r="E109" s="21"/>
      <c r="F109" s="26">
        <v>350000000</v>
      </c>
      <c r="G109" s="39"/>
      <c r="H109" s="39"/>
      <c r="I109" s="39"/>
      <c r="J109" s="56"/>
    </row>
    <row r="110" spans="1:10">
      <c r="A110" s="23" t="s">
        <v>162</v>
      </c>
      <c r="B110" s="24" t="s">
        <v>163</v>
      </c>
      <c r="C110" s="25" t="s">
        <v>163</v>
      </c>
      <c r="D110" s="20" t="s">
        <v>12</v>
      </c>
      <c r="E110" s="21"/>
      <c r="F110" s="26">
        <v>1000000</v>
      </c>
      <c r="G110" s="39"/>
      <c r="H110" s="39"/>
      <c r="I110" s="39"/>
      <c r="J110" s="56"/>
    </row>
    <row r="111" spans="1:10">
      <c r="A111" s="23" t="s">
        <v>164</v>
      </c>
      <c r="B111" s="27" t="s">
        <v>165</v>
      </c>
      <c r="C111" s="27" t="s">
        <v>166</v>
      </c>
      <c r="D111" s="11" t="s">
        <v>12</v>
      </c>
      <c r="E111" s="12"/>
      <c r="F111" s="46">
        <v>130000000</v>
      </c>
      <c r="G111" s="15">
        <v>121760000</v>
      </c>
      <c r="H111" s="39"/>
      <c r="I111" s="39"/>
      <c r="J111" s="56"/>
    </row>
    <row r="112" spans="1:10">
      <c r="A112" s="23" t="s">
        <v>164</v>
      </c>
      <c r="B112" s="27" t="s">
        <v>165</v>
      </c>
      <c r="C112" s="27" t="s">
        <v>167</v>
      </c>
      <c r="D112" s="11" t="s">
        <v>12</v>
      </c>
      <c r="E112" s="12"/>
      <c r="F112" s="46">
        <v>40000000</v>
      </c>
      <c r="G112" s="15">
        <v>32480000</v>
      </c>
      <c r="H112" s="39"/>
      <c r="I112" s="39"/>
      <c r="J112" s="56"/>
    </row>
    <row r="113" spans="1:10">
      <c r="A113" s="23" t="s">
        <v>164</v>
      </c>
      <c r="B113" s="27" t="s">
        <v>165</v>
      </c>
      <c r="C113" s="27" t="s">
        <v>168</v>
      </c>
      <c r="D113" s="11" t="s">
        <v>12</v>
      </c>
      <c r="E113" s="12"/>
      <c r="F113" s="46">
        <v>10000000</v>
      </c>
      <c r="G113" s="15"/>
      <c r="H113" s="39"/>
      <c r="I113" s="39"/>
      <c r="J113" s="56"/>
    </row>
    <row r="114" spans="1:10">
      <c r="A114" s="23" t="s">
        <v>164</v>
      </c>
      <c r="B114" s="27" t="s">
        <v>165</v>
      </c>
      <c r="C114" s="27" t="s">
        <v>169</v>
      </c>
      <c r="D114" s="11" t="s">
        <v>12</v>
      </c>
      <c r="E114" s="12"/>
      <c r="F114" s="46">
        <v>35000000</v>
      </c>
      <c r="G114" s="15">
        <v>35000000</v>
      </c>
      <c r="H114" s="39"/>
      <c r="I114" s="39"/>
      <c r="J114" s="56"/>
    </row>
    <row r="115" spans="1:10">
      <c r="A115" s="23"/>
      <c r="B115" s="24" t="s">
        <v>170</v>
      </c>
      <c r="C115" s="24"/>
      <c r="D115" s="37"/>
      <c r="E115" s="22"/>
      <c r="F115" s="22">
        <f>SUM(F111:F114)</f>
        <v>215000000</v>
      </c>
      <c r="G115" s="39"/>
      <c r="H115" s="39"/>
      <c r="I115" s="39"/>
      <c r="J115" s="56"/>
    </row>
    <row r="116" spans="1:9">
      <c r="A116" s="23" t="s">
        <v>171</v>
      </c>
      <c r="B116" s="36" t="s">
        <v>172</v>
      </c>
      <c r="C116" s="44" t="s">
        <v>172</v>
      </c>
      <c r="D116" s="20" t="s">
        <v>12</v>
      </c>
      <c r="E116" s="21"/>
      <c r="F116" s="22">
        <v>173040000</v>
      </c>
      <c r="G116" s="16"/>
      <c r="H116" s="16"/>
      <c r="I116" s="16"/>
    </row>
    <row r="117" ht="25.5" spans="1:9">
      <c r="A117" s="23" t="s">
        <v>173</v>
      </c>
      <c r="B117" s="47" t="s">
        <v>174</v>
      </c>
      <c r="C117" s="48" t="s">
        <v>175</v>
      </c>
      <c r="D117" s="49" t="s">
        <v>12</v>
      </c>
      <c r="E117" s="43"/>
      <c r="F117" s="50">
        <v>957624750</v>
      </c>
      <c r="G117" s="16"/>
      <c r="H117" s="16"/>
      <c r="I117" s="16"/>
    </row>
    <row r="118" ht="25.5" spans="1:9">
      <c r="A118" s="23" t="s">
        <v>173</v>
      </c>
      <c r="B118" s="47" t="s">
        <v>174</v>
      </c>
      <c r="C118" s="23" t="s">
        <v>176</v>
      </c>
      <c r="D118" s="49" t="s">
        <v>12</v>
      </c>
      <c r="E118" s="43"/>
      <c r="F118" s="43">
        <v>957624750</v>
      </c>
      <c r="G118" s="16"/>
      <c r="H118" s="16"/>
      <c r="I118" s="16"/>
    </row>
    <row r="119" ht="25.5" spans="1:9">
      <c r="A119" s="23" t="s">
        <v>173</v>
      </c>
      <c r="B119" s="47" t="s">
        <v>174</v>
      </c>
      <c r="C119" s="51" t="s">
        <v>177</v>
      </c>
      <c r="D119" s="11" t="s">
        <v>12</v>
      </c>
      <c r="E119" s="43"/>
      <c r="F119" s="52">
        <v>1500000000</v>
      </c>
      <c r="G119" s="15">
        <v>1434572500</v>
      </c>
      <c r="H119" s="16"/>
      <c r="I119" s="16"/>
    </row>
    <row r="120" ht="25.5" spans="1:9">
      <c r="A120" s="23" t="s">
        <v>173</v>
      </c>
      <c r="B120" s="47" t="s">
        <v>174</v>
      </c>
      <c r="C120" s="51" t="s">
        <v>178</v>
      </c>
      <c r="D120" s="11" t="s">
        <v>12</v>
      </c>
      <c r="E120" s="43"/>
      <c r="F120" s="53">
        <v>1050000000</v>
      </c>
      <c r="G120" s="16"/>
      <c r="H120" s="16"/>
      <c r="I120" s="16"/>
    </row>
    <row r="121" ht="25.5" spans="1:9">
      <c r="A121" s="23" t="s">
        <v>173</v>
      </c>
      <c r="B121" s="47" t="s">
        <v>174</v>
      </c>
      <c r="C121" s="54" t="s">
        <v>179</v>
      </c>
      <c r="D121" s="11" t="s">
        <v>12</v>
      </c>
      <c r="E121" s="43"/>
      <c r="F121" s="55">
        <v>110000000</v>
      </c>
      <c r="G121" s="16"/>
      <c r="H121" s="16"/>
      <c r="I121" s="16"/>
    </row>
    <row r="122" ht="25.5" spans="1:9">
      <c r="A122" s="23" t="s">
        <v>173</v>
      </c>
      <c r="B122" s="47" t="s">
        <v>174</v>
      </c>
      <c r="C122" s="54" t="s">
        <v>180</v>
      </c>
      <c r="D122" s="11" t="s">
        <v>12</v>
      </c>
      <c r="E122" s="43"/>
      <c r="F122" s="55">
        <v>100000000</v>
      </c>
      <c r="G122" s="16"/>
      <c r="H122" s="16"/>
      <c r="I122" s="16"/>
    </row>
    <row r="123" ht="25.5" spans="1:9">
      <c r="A123" s="23" t="s">
        <v>173</v>
      </c>
      <c r="B123" s="47" t="s">
        <v>174</v>
      </c>
      <c r="C123" s="54" t="s">
        <v>181</v>
      </c>
      <c r="D123" s="11" t="s">
        <v>12</v>
      </c>
      <c r="E123" s="43"/>
      <c r="F123" s="55">
        <v>110000000</v>
      </c>
      <c r="G123" s="16"/>
      <c r="H123" s="16"/>
      <c r="I123" s="16"/>
    </row>
    <row r="124" ht="25.5" spans="1:9">
      <c r="A124" s="23" t="s">
        <v>173</v>
      </c>
      <c r="B124" s="47" t="s">
        <v>174</v>
      </c>
      <c r="C124" s="54" t="s">
        <v>182</v>
      </c>
      <c r="D124" s="11" t="s">
        <v>12</v>
      </c>
      <c r="E124" s="43"/>
      <c r="F124" s="55">
        <v>120000000</v>
      </c>
      <c r="G124" s="16"/>
      <c r="H124" s="16"/>
      <c r="I124" s="16"/>
    </row>
    <row r="125" ht="25.5" spans="1:9">
      <c r="A125" s="23" t="s">
        <v>173</v>
      </c>
      <c r="B125" s="47" t="s">
        <v>174</v>
      </c>
      <c r="C125" s="54" t="s">
        <v>183</v>
      </c>
      <c r="D125" s="11" t="s">
        <v>12</v>
      </c>
      <c r="E125" s="43"/>
      <c r="F125" s="55">
        <v>190000000</v>
      </c>
      <c r="G125" s="16"/>
      <c r="H125" s="16"/>
      <c r="I125" s="16"/>
    </row>
    <row r="126" ht="25.5" spans="1:9">
      <c r="A126" s="23" t="s">
        <v>173</v>
      </c>
      <c r="B126" s="47" t="s">
        <v>174</v>
      </c>
      <c r="C126" s="54" t="s">
        <v>184</v>
      </c>
      <c r="D126" s="11" t="s">
        <v>12</v>
      </c>
      <c r="E126" s="43"/>
      <c r="F126" s="55">
        <v>300000000</v>
      </c>
      <c r="G126" s="16"/>
      <c r="H126" s="16"/>
      <c r="I126" s="16"/>
    </row>
    <row r="127" ht="25.5" spans="1:9">
      <c r="A127" s="23" t="s">
        <v>173</v>
      </c>
      <c r="B127" s="47" t="s">
        <v>174</v>
      </c>
      <c r="C127" s="54" t="s">
        <v>185</v>
      </c>
      <c r="D127" s="11" t="s">
        <v>12</v>
      </c>
      <c r="E127" s="43"/>
      <c r="F127" s="55">
        <v>11000000</v>
      </c>
      <c r="G127" s="16"/>
      <c r="H127" s="16"/>
      <c r="I127" s="16"/>
    </row>
    <row r="128" ht="25.5" spans="1:9">
      <c r="A128" s="23" t="s">
        <v>173</v>
      </c>
      <c r="B128" s="47" t="s">
        <v>174</v>
      </c>
      <c r="C128" s="54" t="s">
        <v>186</v>
      </c>
      <c r="D128" s="11" t="s">
        <v>12</v>
      </c>
      <c r="E128" s="43"/>
      <c r="F128" s="55">
        <v>10000000</v>
      </c>
      <c r="G128" s="16"/>
      <c r="H128" s="16"/>
      <c r="I128" s="16"/>
    </row>
    <row r="129" ht="25.5" spans="1:9">
      <c r="A129" s="23" t="s">
        <v>173</v>
      </c>
      <c r="B129" s="47" t="s">
        <v>174</v>
      </c>
      <c r="C129" s="51" t="s">
        <v>187</v>
      </c>
      <c r="D129" s="11" t="s">
        <v>12</v>
      </c>
      <c r="E129" s="43"/>
      <c r="F129" s="57">
        <v>2965040000</v>
      </c>
      <c r="G129" s="16"/>
      <c r="H129" s="16"/>
      <c r="I129" s="16"/>
    </row>
    <row r="130" ht="25.5" spans="1:9">
      <c r="A130" s="23" t="s">
        <v>173</v>
      </c>
      <c r="B130" s="47" t="s">
        <v>174</v>
      </c>
      <c r="C130" s="54" t="s">
        <v>188</v>
      </c>
      <c r="D130" s="11" t="s">
        <v>12</v>
      </c>
      <c r="E130" s="43"/>
      <c r="F130" s="55">
        <v>50100000</v>
      </c>
      <c r="G130" s="16"/>
      <c r="H130" s="16"/>
      <c r="I130" s="16"/>
    </row>
    <row r="131" ht="25.5" spans="1:9">
      <c r="A131" s="23" t="s">
        <v>173</v>
      </c>
      <c r="B131" s="47" t="s">
        <v>174</v>
      </c>
      <c r="C131" s="54" t="s">
        <v>189</v>
      </c>
      <c r="D131" s="11" t="s">
        <v>12</v>
      </c>
      <c r="E131" s="43"/>
      <c r="F131" s="55">
        <v>392050000</v>
      </c>
      <c r="G131" s="16"/>
      <c r="H131" s="16"/>
      <c r="I131" s="16"/>
    </row>
    <row r="132" ht="25.5" spans="1:9">
      <c r="A132" s="23" t="s">
        <v>173</v>
      </c>
      <c r="B132" s="47" t="s">
        <v>174</v>
      </c>
      <c r="C132" s="54" t="s">
        <v>190</v>
      </c>
      <c r="D132" s="11" t="s">
        <v>12</v>
      </c>
      <c r="E132" s="43"/>
      <c r="F132" s="55">
        <v>110000000</v>
      </c>
      <c r="G132" s="16"/>
      <c r="H132" s="16"/>
      <c r="I132" s="16"/>
    </row>
    <row r="133" ht="25.5" spans="1:9">
      <c r="A133" s="23" t="s">
        <v>173</v>
      </c>
      <c r="B133" s="47" t="s">
        <v>174</v>
      </c>
      <c r="C133" s="54" t="s">
        <v>191</v>
      </c>
      <c r="D133" s="11" t="s">
        <v>12</v>
      </c>
      <c r="E133" s="43"/>
      <c r="F133" s="55">
        <v>393200000</v>
      </c>
      <c r="G133" s="16"/>
      <c r="H133" s="16"/>
      <c r="I133" s="16"/>
    </row>
    <row r="134" ht="25.5" spans="1:9">
      <c r="A134" s="23" t="s">
        <v>173</v>
      </c>
      <c r="B134" s="47" t="s">
        <v>174</v>
      </c>
      <c r="C134" s="54" t="s">
        <v>192</v>
      </c>
      <c r="D134" s="11" t="s">
        <v>12</v>
      </c>
      <c r="E134" s="43"/>
      <c r="F134" s="55">
        <v>195550000</v>
      </c>
      <c r="G134" s="16"/>
      <c r="H134" s="16"/>
      <c r="I134" s="16"/>
    </row>
    <row r="135" ht="25.5" spans="1:9">
      <c r="A135" s="23" t="s">
        <v>173</v>
      </c>
      <c r="B135" s="47" t="s">
        <v>174</v>
      </c>
      <c r="C135" s="54" t="s">
        <v>193</v>
      </c>
      <c r="D135" s="11" t="s">
        <v>12</v>
      </c>
      <c r="E135" s="43"/>
      <c r="F135" s="55">
        <v>195550000</v>
      </c>
      <c r="G135" s="16"/>
      <c r="H135" s="58"/>
      <c r="I135" s="16"/>
    </row>
    <row r="136" ht="25.5" spans="1:9">
      <c r="A136" s="23" t="s">
        <v>173</v>
      </c>
      <c r="B136" s="47" t="s">
        <v>174</v>
      </c>
      <c r="C136" s="54" t="s">
        <v>194</v>
      </c>
      <c r="D136" s="11" t="s">
        <v>12</v>
      </c>
      <c r="E136" s="43"/>
      <c r="F136" s="55">
        <v>1007440000</v>
      </c>
      <c r="G136" s="16"/>
      <c r="H136" s="16"/>
      <c r="I136" s="16"/>
    </row>
    <row r="137" ht="25.5" spans="1:9">
      <c r="A137" s="23" t="s">
        <v>173</v>
      </c>
      <c r="B137" s="47" t="s">
        <v>174</v>
      </c>
      <c r="C137" s="54" t="s">
        <v>195</v>
      </c>
      <c r="D137" s="11" t="s">
        <v>12</v>
      </c>
      <c r="E137" s="43"/>
      <c r="F137" s="55">
        <v>333000000</v>
      </c>
      <c r="G137" s="16"/>
      <c r="H137" s="16"/>
      <c r="I137" s="16"/>
    </row>
    <row r="138" ht="25.5" spans="1:9">
      <c r="A138" s="23" t="s">
        <v>173</v>
      </c>
      <c r="B138" s="47" t="s">
        <v>174</v>
      </c>
      <c r="C138" s="54" t="s">
        <v>196</v>
      </c>
      <c r="D138" s="11" t="s">
        <v>12</v>
      </c>
      <c r="E138" s="43"/>
      <c r="F138" s="55">
        <v>100000000</v>
      </c>
      <c r="G138" s="16"/>
      <c r="H138" s="16"/>
      <c r="I138" s="16"/>
    </row>
    <row r="139" ht="25.5" spans="1:9">
      <c r="A139" s="23" t="s">
        <v>173</v>
      </c>
      <c r="B139" s="47" t="s">
        <v>174</v>
      </c>
      <c r="C139" s="51" t="s">
        <v>197</v>
      </c>
      <c r="D139" s="11" t="s">
        <v>12</v>
      </c>
      <c r="E139" s="43"/>
      <c r="F139" s="57">
        <v>593025200</v>
      </c>
      <c r="G139" s="16"/>
      <c r="H139" s="16"/>
      <c r="I139" s="16"/>
    </row>
    <row r="140" ht="25.5" spans="1:9">
      <c r="A140" s="23" t="s">
        <v>173</v>
      </c>
      <c r="B140" s="47" t="s">
        <v>174</v>
      </c>
      <c r="C140" s="54" t="s">
        <v>198</v>
      </c>
      <c r="D140" s="11" t="s">
        <v>12</v>
      </c>
      <c r="E140" s="43"/>
      <c r="F140" s="57">
        <v>219879900</v>
      </c>
      <c r="G140" s="16"/>
      <c r="H140" s="16"/>
      <c r="I140" s="16"/>
    </row>
    <row r="141" ht="25.5" spans="1:9">
      <c r="A141" s="23" t="s">
        <v>173</v>
      </c>
      <c r="B141" s="47" t="s">
        <v>174</v>
      </c>
      <c r="C141" s="54" t="s">
        <v>199</v>
      </c>
      <c r="D141" s="11" t="s">
        <v>12</v>
      </c>
      <c r="E141" s="43"/>
      <c r="F141" s="55">
        <v>373145300</v>
      </c>
      <c r="G141" s="16"/>
      <c r="H141" s="16"/>
      <c r="I141" s="16"/>
    </row>
    <row r="142" ht="25.5" spans="1:9">
      <c r="A142" s="23" t="s">
        <v>173</v>
      </c>
      <c r="B142" s="47" t="s">
        <v>174</v>
      </c>
      <c r="C142" s="51" t="s">
        <v>200</v>
      </c>
      <c r="D142" s="11" t="s">
        <v>12</v>
      </c>
      <c r="E142" s="43"/>
      <c r="F142" s="57">
        <v>712110414</v>
      </c>
      <c r="G142" s="16"/>
      <c r="H142" s="16"/>
      <c r="I142" s="16"/>
    </row>
    <row r="143" ht="25.5" spans="1:9">
      <c r="A143" s="23" t="s">
        <v>173</v>
      </c>
      <c r="B143" s="47" t="s">
        <v>174</v>
      </c>
      <c r="C143" s="54" t="s">
        <v>201</v>
      </c>
      <c r="D143" s="11" t="s">
        <v>12</v>
      </c>
      <c r="E143" s="43"/>
      <c r="F143" s="55">
        <v>190617414</v>
      </c>
      <c r="G143" s="16"/>
      <c r="H143" s="16"/>
      <c r="I143" s="16"/>
    </row>
    <row r="144" ht="40.5" customHeight="1" spans="1:9">
      <c r="A144" s="23" t="s">
        <v>173</v>
      </c>
      <c r="B144" s="47" t="s">
        <v>174</v>
      </c>
      <c r="C144" s="54" t="s">
        <v>202</v>
      </c>
      <c r="D144" s="11" t="s">
        <v>12</v>
      </c>
      <c r="E144" s="43"/>
      <c r="F144" s="55">
        <v>390220500</v>
      </c>
      <c r="G144" s="16"/>
      <c r="H144" s="16"/>
      <c r="I144" s="16"/>
    </row>
    <row r="145" ht="40.5" customHeight="1" spans="1:9">
      <c r="A145" s="23" t="s">
        <v>173</v>
      </c>
      <c r="B145" s="47" t="s">
        <v>174</v>
      </c>
      <c r="C145" s="54" t="s">
        <v>203</v>
      </c>
      <c r="D145" s="11" t="s">
        <v>12</v>
      </c>
      <c r="E145" s="43"/>
      <c r="F145" s="55">
        <v>23809500</v>
      </c>
      <c r="G145" s="16"/>
      <c r="H145" s="16"/>
      <c r="I145" s="16"/>
    </row>
    <row r="146" ht="25.5" spans="1:9">
      <c r="A146" s="23" t="s">
        <v>173</v>
      </c>
      <c r="B146" s="47" t="s">
        <v>174</v>
      </c>
      <c r="C146" s="54" t="s">
        <v>204</v>
      </c>
      <c r="D146" s="11" t="s">
        <v>12</v>
      </c>
      <c r="E146" s="43"/>
      <c r="F146" s="55">
        <v>107463000</v>
      </c>
      <c r="G146" s="16"/>
      <c r="H146" s="16"/>
      <c r="I146" s="16"/>
    </row>
    <row r="147" ht="51" spans="1:9">
      <c r="A147" s="23" t="s">
        <v>173</v>
      </c>
      <c r="B147" s="47" t="s">
        <v>174</v>
      </c>
      <c r="C147" s="51" t="s">
        <v>205</v>
      </c>
      <c r="D147" s="11" t="s">
        <v>12</v>
      </c>
      <c r="E147" s="43"/>
      <c r="F147" s="57">
        <v>916822075</v>
      </c>
      <c r="G147" s="16"/>
      <c r="H147" s="16"/>
      <c r="I147" s="16"/>
    </row>
    <row r="148" ht="25.5" spans="1:9">
      <c r="A148" s="23" t="s">
        <v>173</v>
      </c>
      <c r="B148" s="47" t="s">
        <v>174</v>
      </c>
      <c r="C148" s="54" t="s">
        <v>206</v>
      </c>
      <c r="D148" s="11" t="s">
        <v>12</v>
      </c>
      <c r="E148" s="43"/>
      <c r="F148" s="55">
        <v>370000000</v>
      </c>
      <c r="G148" s="16"/>
      <c r="H148" s="16"/>
      <c r="I148" s="16"/>
    </row>
    <row r="149" ht="25.5" spans="1:9">
      <c r="A149" s="23" t="s">
        <v>173</v>
      </c>
      <c r="B149" s="47" t="s">
        <v>174</v>
      </c>
      <c r="C149" s="54" t="s">
        <v>207</v>
      </c>
      <c r="D149" s="11" t="s">
        <v>12</v>
      </c>
      <c r="E149" s="43"/>
      <c r="F149" s="55">
        <v>111000000</v>
      </c>
      <c r="G149" s="16"/>
      <c r="H149" s="16"/>
      <c r="I149" s="16"/>
    </row>
    <row r="150" ht="25.5" spans="1:9">
      <c r="A150" s="23" t="s">
        <v>173</v>
      </c>
      <c r="B150" s="47" t="s">
        <v>174</v>
      </c>
      <c r="C150" s="54" t="s">
        <v>208</v>
      </c>
      <c r="D150" s="11" t="s">
        <v>12</v>
      </c>
      <c r="E150" s="43"/>
      <c r="F150" s="55">
        <v>256743000</v>
      </c>
      <c r="G150" s="16"/>
      <c r="H150" s="16"/>
      <c r="I150" s="16"/>
    </row>
    <row r="151" ht="25.5" spans="1:9">
      <c r="A151" s="23" t="s">
        <v>173</v>
      </c>
      <c r="B151" s="47" t="s">
        <v>174</v>
      </c>
      <c r="C151" s="54" t="s">
        <v>209</v>
      </c>
      <c r="D151" s="11" t="s">
        <v>12</v>
      </c>
      <c r="E151" s="43"/>
      <c r="F151" s="55">
        <v>179079075</v>
      </c>
      <c r="G151" s="16"/>
      <c r="H151" s="16"/>
      <c r="I151" s="16"/>
    </row>
    <row r="152" ht="25.5" spans="1:9">
      <c r="A152" s="23" t="s">
        <v>173</v>
      </c>
      <c r="B152" s="47" t="s">
        <v>174</v>
      </c>
      <c r="C152" s="51" t="s">
        <v>210</v>
      </c>
      <c r="D152" s="11" t="s">
        <v>12</v>
      </c>
      <c r="E152" s="43"/>
      <c r="F152" s="57">
        <v>1950000000</v>
      </c>
      <c r="G152" s="16"/>
      <c r="H152" s="16"/>
      <c r="I152" s="16"/>
    </row>
    <row r="153" ht="25.5" spans="1:9">
      <c r="A153" s="23" t="s">
        <v>173</v>
      </c>
      <c r="B153" s="47" t="s">
        <v>174</v>
      </c>
      <c r="C153" s="54" t="s">
        <v>211</v>
      </c>
      <c r="D153" s="11" t="s">
        <v>12</v>
      </c>
      <c r="E153" s="43"/>
      <c r="F153" s="57">
        <v>0</v>
      </c>
      <c r="G153" s="16"/>
      <c r="H153" s="16"/>
      <c r="I153" s="16"/>
    </row>
    <row r="154" ht="25.5" spans="1:9">
      <c r="A154" s="23" t="s">
        <v>173</v>
      </c>
      <c r="B154" s="47" t="s">
        <v>174</v>
      </c>
      <c r="C154" s="54" t="s">
        <v>212</v>
      </c>
      <c r="D154" s="11" t="s">
        <v>12</v>
      </c>
      <c r="E154" s="43"/>
      <c r="F154" s="57">
        <v>100000000</v>
      </c>
      <c r="G154" s="16"/>
      <c r="H154" s="16"/>
      <c r="I154" s="16"/>
    </row>
    <row r="155" ht="25.5" spans="1:9">
      <c r="A155" s="23" t="s">
        <v>173</v>
      </c>
      <c r="B155" s="47" t="s">
        <v>174</v>
      </c>
      <c r="C155" s="54" t="s">
        <v>213</v>
      </c>
      <c r="D155" s="11" t="s">
        <v>12</v>
      </c>
      <c r="E155" s="43"/>
      <c r="F155" s="57">
        <v>1850000000</v>
      </c>
      <c r="G155" s="16"/>
      <c r="H155" s="16"/>
      <c r="I155" s="16"/>
    </row>
    <row r="156" ht="25.5" spans="1:9">
      <c r="A156" s="23" t="s">
        <v>173</v>
      </c>
      <c r="B156" s="47" t="s">
        <v>174</v>
      </c>
      <c r="C156" s="51" t="s">
        <v>214</v>
      </c>
      <c r="D156" s="11" t="s">
        <v>12</v>
      </c>
      <c r="E156" s="43"/>
      <c r="F156" s="57">
        <v>600181250</v>
      </c>
      <c r="G156" s="16"/>
      <c r="H156" s="16"/>
      <c r="I156" s="16"/>
    </row>
    <row r="157" ht="25.5" spans="1:9">
      <c r="A157" s="23" t="s">
        <v>173</v>
      </c>
      <c r="B157" s="47" t="s">
        <v>174</v>
      </c>
      <c r="C157" s="51" t="s">
        <v>215</v>
      </c>
      <c r="D157" s="11" t="s">
        <v>12</v>
      </c>
      <c r="E157" s="43"/>
      <c r="F157" s="57">
        <v>3175985000</v>
      </c>
      <c r="G157" s="16"/>
      <c r="H157" s="16"/>
      <c r="I157" s="16"/>
    </row>
    <row r="158" ht="25.5" spans="1:9">
      <c r="A158" s="23" t="s">
        <v>173</v>
      </c>
      <c r="B158" s="47" t="s">
        <v>174</v>
      </c>
      <c r="C158" s="54" t="s">
        <v>216</v>
      </c>
      <c r="D158" s="11" t="s">
        <v>12</v>
      </c>
      <c r="E158" s="43"/>
      <c r="F158" s="57">
        <v>590000000</v>
      </c>
      <c r="G158" s="16"/>
      <c r="H158" s="16"/>
      <c r="I158" s="16"/>
    </row>
    <row r="159" ht="25.5" spans="1:9">
      <c r="A159" s="23" t="s">
        <v>173</v>
      </c>
      <c r="B159" s="47" t="s">
        <v>174</v>
      </c>
      <c r="C159" s="54" t="s">
        <v>217</v>
      </c>
      <c r="D159" s="11" t="s">
        <v>12</v>
      </c>
      <c r="E159" s="43"/>
      <c r="F159" s="57">
        <v>52170000</v>
      </c>
      <c r="G159" s="16"/>
      <c r="H159" s="16"/>
      <c r="I159" s="16"/>
    </row>
    <row r="160" ht="25.5" spans="1:9">
      <c r="A160" s="23" t="s">
        <v>173</v>
      </c>
      <c r="B160" s="47" t="s">
        <v>174</v>
      </c>
      <c r="C160" s="54" t="s">
        <v>218</v>
      </c>
      <c r="D160" s="11" t="s">
        <v>12</v>
      </c>
      <c r="E160" s="43"/>
      <c r="F160" s="57">
        <v>44677500</v>
      </c>
      <c r="G160" s="16"/>
      <c r="H160" s="16"/>
      <c r="I160" s="16"/>
    </row>
    <row r="161" ht="14.25" customHeight="1" spans="1:9">
      <c r="A161" s="23" t="s">
        <v>173</v>
      </c>
      <c r="B161" s="47" t="s">
        <v>174</v>
      </c>
      <c r="C161" s="54" t="s">
        <v>219</v>
      </c>
      <c r="D161" s="11" t="s">
        <v>12</v>
      </c>
      <c r="E161" s="43"/>
      <c r="F161" s="57">
        <v>402000000</v>
      </c>
      <c r="G161" s="16"/>
      <c r="H161" s="16"/>
      <c r="I161" s="16"/>
    </row>
    <row r="162" ht="14.25" customHeight="1" spans="1:9">
      <c r="A162" s="23" t="s">
        <v>173</v>
      </c>
      <c r="B162" s="47" t="s">
        <v>174</v>
      </c>
      <c r="C162" s="54" t="s">
        <v>220</v>
      </c>
      <c r="D162" s="11" t="s">
        <v>12</v>
      </c>
      <c r="E162" s="43"/>
      <c r="F162" s="57">
        <v>925000000</v>
      </c>
      <c r="G162" s="16"/>
      <c r="H162" s="16"/>
      <c r="I162" s="16"/>
    </row>
    <row r="163" ht="14.25" customHeight="1" spans="1:9">
      <c r="A163" s="23" t="s">
        <v>173</v>
      </c>
      <c r="B163" s="47" t="s">
        <v>174</v>
      </c>
      <c r="C163" s="54" t="s">
        <v>221</v>
      </c>
      <c r="D163" s="11" t="s">
        <v>12</v>
      </c>
      <c r="E163" s="43"/>
      <c r="F163" s="57">
        <v>300000000</v>
      </c>
      <c r="G163" s="16"/>
      <c r="H163" s="16"/>
      <c r="I163" s="16"/>
    </row>
    <row r="164" ht="14.25" customHeight="1" spans="1:9">
      <c r="A164" s="23" t="s">
        <v>173</v>
      </c>
      <c r="B164" s="47" t="s">
        <v>174</v>
      </c>
      <c r="C164" s="54" t="s">
        <v>222</v>
      </c>
      <c r="D164" s="11" t="s">
        <v>12</v>
      </c>
      <c r="E164" s="43"/>
      <c r="F164" s="57">
        <v>214655500</v>
      </c>
      <c r="G164" s="16"/>
      <c r="H164" s="16"/>
      <c r="I164" s="16"/>
    </row>
    <row r="165" ht="27" customHeight="1" spans="1:9">
      <c r="A165" s="23" t="s">
        <v>173</v>
      </c>
      <c r="B165" s="47" t="s">
        <v>174</v>
      </c>
      <c r="C165" s="54" t="s">
        <v>223</v>
      </c>
      <c r="D165" s="11" t="s">
        <v>12</v>
      </c>
      <c r="E165" s="43"/>
      <c r="F165" s="57">
        <v>147482000</v>
      </c>
      <c r="G165" s="16"/>
      <c r="H165" s="16"/>
      <c r="I165" s="16"/>
    </row>
    <row r="166" ht="27" customHeight="1" spans="1:9">
      <c r="A166" s="23" t="s">
        <v>173</v>
      </c>
      <c r="B166" s="47" t="s">
        <v>174</v>
      </c>
      <c r="C166" s="54" t="s">
        <v>224</v>
      </c>
      <c r="D166" s="11" t="s">
        <v>12</v>
      </c>
      <c r="E166" s="43"/>
      <c r="F166" s="57">
        <v>500000000</v>
      </c>
      <c r="G166" s="16"/>
      <c r="H166" s="16"/>
      <c r="I166" s="16"/>
    </row>
    <row r="167" ht="25.5" spans="1:9">
      <c r="A167" s="23" t="s">
        <v>173</v>
      </c>
      <c r="B167" s="47" t="s">
        <v>174</v>
      </c>
      <c r="C167" s="51" t="s">
        <v>225</v>
      </c>
      <c r="D167" s="11" t="s">
        <v>12</v>
      </c>
      <c r="E167" s="43"/>
      <c r="F167" s="57">
        <v>2035710050</v>
      </c>
      <c r="G167" s="16"/>
      <c r="H167" s="16"/>
      <c r="I167" s="16"/>
    </row>
    <row r="168" ht="17.25" customHeight="1" spans="1:9">
      <c r="A168" s="23" t="s">
        <v>173</v>
      </c>
      <c r="B168" s="59" t="s">
        <v>226</v>
      </c>
      <c r="C168" s="44"/>
      <c r="D168" s="45"/>
      <c r="E168" s="21"/>
      <c r="F168" s="60">
        <v>16268348739</v>
      </c>
      <c r="G168" s="16"/>
      <c r="H168" s="16"/>
      <c r="I168" s="16"/>
    </row>
    <row r="172" spans="1:1">
      <c r="A172" t="s">
        <v>227</v>
      </c>
    </row>
    <row r="173" spans="1:1">
      <c r="A173" t="s">
        <v>228</v>
      </c>
    </row>
    <row r="175" spans="1:1">
      <c r="A175" s="61" t="s">
        <v>229</v>
      </c>
    </row>
  </sheetData>
  <mergeCells count="3">
    <mergeCell ref="A1:I1"/>
    <mergeCell ref="A2:I2"/>
    <mergeCell ref="G4:I4"/>
  </mergeCells>
  <pageMargins left="0.708333333333333" right="0.708333333333333" top="0.747916666666667" bottom="0.747916666666667" header="0.314583333333333" footer="0.314583333333333"/>
  <pageSetup paperSize="1" scale="70" orientation="landscape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Capacitacion1</dc:creator>
  <cp:lastModifiedBy>Dalopez</cp:lastModifiedBy>
  <dcterms:created xsi:type="dcterms:W3CDTF">2012-01-31T14:43:00Z</dcterms:created>
  <cp:lastPrinted>2012-08-13T21:54:00Z</cp:lastPrinted>
  <dcterms:modified xsi:type="dcterms:W3CDTF">2016-08-03T14:28:51Z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3082-9.1.0.5217</vt:lpwstr>
  </property>
</Properties>
</file>