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descargas\"/>
    </mc:Choice>
  </mc:AlternateContent>
  <xr:revisionPtr revIDLastSave="0" documentId="13_ncr:1_{1863D9B1-1601-475B-B17C-684EF6DD7F46}" xr6:coauthVersionLast="47" xr6:coauthVersionMax="47" xr10:uidLastSave="{00000000-0000-0000-0000-000000000000}"/>
  <bookViews>
    <workbookView xWindow="-120" yWindow="-120" windowWidth="29040" windowHeight="15720" firstSheet="1" activeTab="6" xr2:uid="{00000000-000D-0000-FFFF-FFFF00000000}"/>
  </bookViews>
  <sheets>
    <sheet name="FORMATO ACCESIBLE" sheetId="13" state="hidden" r:id="rId1"/>
    <sheet name="PLAN DE ACCIÓN 2026" sheetId="4" r:id="rId2"/>
    <sheet name="Control cambios PAI" sheetId="2" state="hidden" r:id="rId3"/>
    <sheet name="Dirección General" sheetId="14" r:id="rId4"/>
    <sheet name="DCI" sheetId="15" r:id="rId5"/>
    <sheet name="DOCI" sheetId="16" r:id="rId6"/>
    <sheet name="DEMANDA" sheetId="17" r:id="rId7"/>
    <sheet name="DAF" sheetId="18" r:id="rId8"/>
    <sheet name="CONSOLIDADO" sheetId="20" r:id="rId9"/>
  </sheets>
  <externalReferences>
    <externalReference r:id="rId10"/>
  </externalReferences>
  <definedNames>
    <definedName name="_xlnm._FilterDatabase" localSheetId="7" hidden="1">DAF!$A$2:$AH$105</definedName>
    <definedName name="_xlnm._FilterDatabase" localSheetId="4" hidden="1">DCI!$A$2:$AH$107</definedName>
    <definedName name="_xlnm._FilterDatabase" localSheetId="6" hidden="1">DEMANDA!$A$2:$AH$107</definedName>
    <definedName name="_xlnm._FilterDatabase" localSheetId="3" hidden="1">'Dirección General'!$A$2:$AH$107</definedName>
    <definedName name="_xlnm._FilterDatabase" localSheetId="5" hidden="1">DOCI!$A$2:$AH$107</definedName>
    <definedName name="_xlnm._FilterDatabase" localSheetId="0" hidden="1">'FORMATO ACCESIBLE'!$A$2:$BX$67</definedName>
    <definedName name="_xlnm._FilterDatabase" localSheetId="1" hidden="1">'PLAN DE ACCIÓN 2026'!$A$2:$BX$107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5" i="20" l="1"/>
  <c r="X15" i="18"/>
  <c r="S15" i="18"/>
  <c r="S60" i="18"/>
  <c r="G45" i="20"/>
  <c r="E45" i="20"/>
  <c r="G35" i="20"/>
  <c r="F35" i="20"/>
  <c r="E35" i="20"/>
  <c r="G14" i="20"/>
  <c r="F14" i="20"/>
  <c r="E14" i="20"/>
  <c r="G13" i="20"/>
  <c r="F13" i="20"/>
  <c r="E13" i="20"/>
  <c r="G12" i="20"/>
  <c r="F12" i="20"/>
  <c r="E12" i="20"/>
  <c r="G11" i="20"/>
  <c r="F11" i="20"/>
  <c r="E11" i="20"/>
  <c r="G10" i="20"/>
  <c r="F10" i="20"/>
  <c r="F15" i="20" s="1"/>
  <c r="E10" i="20"/>
  <c r="E15" i="20" s="1"/>
  <c r="G15" i="20" l="1"/>
  <c r="S48" i="14"/>
  <c r="X37" i="17"/>
  <c r="X38" i="17"/>
  <c r="S14" i="16"/>
  <c r="S7" i="16"/>
  <c r="S30" i="16"/>
  <c r="S26" i="17"/>
  <c r="S38" i="17"/>
  <c r="S36" i="17"/>
  <c r="S64" i="14"/>
  <c r="S42" i="18"/>
  <c r="S60" i="14"/>
  <c r="S43" i="14"/>
  <c r="S50" i="18"/>
  <c r="S54" i="18"/>
  <c r="S10" i="15"/>
  <c r="S6" i="15"/>
  <c r="S57" i="18"/>
  <c r="S3" i="15"/>
  <c r="X7" i="16"/>
  <c r="S34" i="16"/>
  <c r="S39" i="18"/>
  <c r="S37" i="17"/>
  <c r="S35" i="17"/>
  <c r="S28" i="14"/>
  <c r="E68" i="18"/>
  <c r="X62" i="18"/>
  <c r="X60" i="18"/>
  <c r="X57" i="18"/>
  <c r="T57" i="18"/>
  <c r="X54" i="18"/>
  <c r="T54" i="18"/>
  <c r="X50" i="18"/>
  <c r="T50" i="18"/>
  <c r="X48" i="18"/>
  <c r="X43" i="18"/>
  <c r="T43" i="18"/>
  <c r="X39" i="18"/>
  <c r="T39" i="18"/>
  <c r="X38" i="18"/>
  <c r="X37" i="18"/>
  <c r="X35" i="18"/>
  <c r="T35" i="18"/>
  <c r="X34" i="18"/>
  <c r="W33" i="18"/>
  <c r="X31" i="18"/>
  <c r="T31" i="18"/>
  <c r="X30" i="18"/>
  <c r="W29" i="18"/>
  <c r="X28" i="18"/>
  <c r="W28" i="18"/>
  <c r="T28" i="18"/>
  <c r="X26" i="18"/>
  <c r="T26" i="18"/>
  <c r="X21" i="18"/>
  <c r="T21" i="18"/>
  <c r="X18" i="18"/>
  <c r="T15" i="18"/>
  <c r="X14" i="18"/>
  <c r="X10" i="18"/>
  <c r="T10" i="18"/>
  <c r="X8" i="18"/>
  <c r="X7" i="18"/>
  <c r="X6" i="18"/>
  <c r="X3" i="18"/>
  <c r="E70" i="17"/>
  <c r="X64" i="17"/>
  <c r="X62" i="17"/>
  <c r="X60" i="17"/>
  <c r="X57" i="17"/>
  <c r="T57" i="17"/>
  <c r="X54" i="17"/>
  <c r="T54" i="17"/>
  <c r="X50" i="17"/>
  <c r="T50" i="17"/>
  <c r="X48" i="17"/>
  <c r="X43" i="17"/>
  <c r="T43" i="17"/>
  <c r="X39" i="17"/>
  <c r="T39" i="17"/>
  <c r="X35" i="17"/>
  <c r="T35" i="17"/>
  <c r="X34" i="17"/>
  <c r="W33" i="17"/>
  <c r="X31" i="17"/>
  <c r="T31" i="17"/>
  <c r="X30" i="17"/>
  <c r="W29" i="17"/>
  <c r="X28" i="17"/>
  <c r="W28" i="17"/>
  <c r="T28" i="17"/>
  <c r="X26" i="17"/>
  <c r="T26" i="17"/>
  <c r="X21" i="17"/>
  <c r="T21" i="17"/>
  <c r="X18" i="17"/>
  <c r="X15" i="17"/>
  <c r="T15" i="17"/>
  <c r="X14" i="17"/>
  <c r="X10" i="17"/>
  <c r="T10" i="17"/>
  <c r="X8" i="17"/>
  <c r="X7" i="17"/>
  <c r="X6" i="17"/>
  <c r="X3" i="17"/>
  <c r="E70" i="16"/>
  <c r="X64" i="16"/>
  <c r="X62" i="16"/>
  <c r="X60" i="16"/>
  <c r="X57" i="16"/>
  <c r="T57" i="16"/>
  <c r="X54" i="16"/>
  <c r="T54" i="16"/>
  <c r="X50" i="16"/>
  <c r="T50" i="16"/>
  <c r="X48" i="16"/>
  <c r="X43" i="16"/>
  <c r="T43" i="16"/>
  <c r="X39" i="16"/>
  <c r="T39" i="16"/>
  <c r="X38" i="16"/>
  <c r="X37" i="16"/>
  <c r="X35" i="16"/>
  <c r="T35" i="16"/>
  <c r="X34" i="16"/>
  <c r="W33" i="16"/>
  <c r="X31" i="16"/>
  <c r="T31" i="16"/>
  <c r="X30" i="16"/>
  <c r="W29" i="16"/>
  <c r="X28" i="16"/>
  <c r="W28" i="16"/>
  <c r="T28" i="16"/>
  <c r="X26" i="16"/>
  <c r="T26" i="16"/>
  <c r="X21" i="16"/>
  <c r="T21" i="16"/>
  <c r="X18" i="16"/>
  <c r="X15" i="16"/>
  <c r="T15" i="16"/>
  <c r="X14" i="16"/>
  <c r="X10" i="16"/>
  <c r="T10" i="16"/>
  <c r="X8" i="16"/>
  <c r="X6" i="16"/>
  <c r="X3" i="16"/>
  <c r="E70" i="15"/>
  <c r="X64" i="15"/>
  <c r="X62" i="15"/>
  <c r="X60" i="15"/>
  <c r="X57" i="15"/>
  <c r="T57" i="15"/>
  <c r="X54" i="15"/>
  <c r="T54" i="15"/>
  <c r="X50" i="15"/>
  <c r="T50" i="15"/>
  <c r="X48" i="15"/>
  <c r="X43" i="15"/>
  <c r="T43" i="15"/>
  <c r="X39" i="15"/>
  <c r="T39" i="15"/>
  <c r="X38" i="15"/>
  <c r="X37" i="15"/>
  <c r="X35" i="15"/>
  <c r="T35" i="15"/>
  <c r="X34" i="15"/>
  <c r="W33" i="15"/>
  <c r="X31" i="15"/>
  <c r="T31" i="15"/>
  <c r="X30" i="15"/>
  <c r="W29" i="15"/>
  <c r="X28" i="15"/>
  <c r="W28" i="15"/>
  <c r="T28" i="15"/>
  <c r="X26" i="15"/>
  <c r="T26" i="15"/>
  <c r="X21" i="15"/>
  <c r="T21" i="15"/>
  <c r="X18" i="15"/>
  <c r="X15" i="15"/>
  <c r="T15" i="15"/>
  <c r="X14" i="15"/>
  <c r="X10" i="15"/>
  <c r="T10" i="15"/>
  <c r="X8" i="15"/>
  <c r="X7" i="15"/>
  <c r="X6" i="15"/>
  <c r="X3" i="15"/>
  <c r="X3" i="14"/>
  <c r="X64" i="14"/>
  <c r="X62" i="14"/>
  <c r="X60" i="14"/>
  <c r="X57" i="14"/>
  <c r="X54" i="14"/>
  <c r="X50" i="14"/>
  <c r="X48" i="14"/>
  <c r="X43" i="14"/>
  <c r="X39" i="14"/>
  <c r="X35" i="14"/>
  <c r="X38" i="14"/>
  <c r="X37" i="14"/>
  <c r="X34" i="14"/>
  <c r="X31" i="14"/>
  <c r="X30" i="14"/>
  <c r="X28" i="14"/>
  <c r="X26" i="14"/>
  <c r="X21" i="14"/>
  <c r="X18" i="14"/>
  <c r="X15" i="14"/>
  <c r="X14" i="14"/>
  <c r="X10" i="14"/>
  <c r="X8" i="14"/>
  <c r="X7" i="14"/>
  <c r="X6" i="14"/>
  <c r="E70" i="14"/>
  <c r="T57" i="14"/>
  <c r="T54" i="14"/>
  <c r="T50" i="14"/>
  <c r="T43" i="14"/>
  <c r="T39" i="14"/>
  <c r="T35" i="14"/>
  <c r="W33" i="14"/>
  <c r="T31" i="14"/>
  <c r="W29" i="14"/>
  <c r="W28" i="14"/>
  <c r="T28" i="14"/>
  <c r="T26" i="14"/>
  <c r="T21" i="14"/>
  <c r="T15" i="14"/>
  <c r="T10" i="14"/>
  <c r="L70" i="4"/>
  <c r="Y57" i="4"/>
  <c r="Y54" i="4"/>
  <c r="Y50" i="4"/>
  <c r="Y43" i="4"/>
  <c r="Y39" i="4"/>
  <c r="Y35" i="4"/>
  <c r="AB33" i="4"/>
  <c r="AB29" i="4"/>
  <c r="AB28" i="4"/>
  <c r="Y28" i="4"/>
  <c r="Y26" i="4"/>
  <c r="Y21" i="4"/>
  <c r="Y15" i="4"/>
  <c r="Y10" i="4"/>
  <c r="AB61" i="4" l="1"/>
  <c r="W61" i="17"/>
  <c r="T60" i="17" s="1"/>
  <c r="W61" i="16"/>
  <c r="T60" i="16" s="1"/>
  <c r="W61" i="15"/>
  <c r="T60" i="15" s="1"/>
  <c r="W61" i="14"/>
  <c r="T60" i="14" s="1"/>
  <c r="Y60" i="4"/>
  <c r="Y31" i="4"/>
  <c r="AB33" i="13"/>
  <c r="AB61" i="13" s="1"/>
  <c r="AB29" i="13"/>
  <c r="AB28"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SebasMC</author>
  </authors>
  <commentList>
    <comment ref="G2" authorId="0" shapeId="0" xr:uid="{00000000-0006-0000-0000-000001000000}">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xr:uid="{00000000-0006-0000-0000-000002000000}">
      <text>
        <r>
          <rPr>
            <b/>
            <sz val="9"/>
            <color indexed="81"/>
            <rFont val="Tahoma"/>
            <family val="2"/>
          </rPr>
          <t>SebasMC:</t>
        </r>
        <r>
          <rPr>
            <sz val="9"/>
            <color indexed="81"/>
            <rFont val="Tahoma"/>
            <family val="2"/>
          </rPr>
          <t xml:space="preserve">
De acuerdo con la codificacion de la plataforma estrategica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SebasMC</author>
  </authors>
  <commentList>
    <comment ref="G2" authorId="0" shapeId="0" xr:uid="{00000000-0006-0000-0100-000001000000}">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xr:uid="{00000000-0006-0000-0100-000002000000}">
      <text>
        <r>
          <rPr>
            <b/>
            <sz val="9"/>
            <color indexed="81"/>
            <rFont val="Tahoma"/>
            <family val="2"/>
          </rPr>
          <t>SebasMC:</t>
        </r>
        <r>
          <rPr>
            <sz val="9"/>
            <color indexed="81"/>
            <rFont val="Tahoma"/>
            <family val="2"/>
          </rPr>
          <t xml:space="preserve">
De acuerdo con la codificacion de la plataforma estrategica</t>
        </r>
      </text>
    </comment>
  </commentList>
</comments>
</file>

<file path=xl/sharedStrings.xml><?xml version="1.0" encoding="utf-8"?>
<sst xmlns="http://schemas.openxmlformats.org/spreadsheetml/2006/main" count="8024" uniqueCount="592">
  <si>
    <r>
      <rPr>
        <b/>
        <sz val="12"/>
        <color theme="1"/>
        <rFont val="Arial"/>
        <family val="2"/>
      </rPr>
      <t xml:space="preserve">
PLAN DE ACCIÓN INSTITUCIONAL 
</t>
    </r>
    <r>
      <rPr>
        <sz val="12"/>
        <color theme="1"/>
        <rFont val="Arial"/>
        <family val="2"/>
      </rPr>
      <t xml:space="preserve">Código: E-FO-018 | Versión: 13 | Fecha: Agosto 16 de 2024
AGENCIA PRESIDENCIAL DE COOPERACIÓN INTERNACIONAL COLOMBIA, APC COLOMBIA
</t>
    </r>
  </si>
  <si>
    <t>Alineado al PND (transformador)</t>
  </si>
  <si>
    <t>Objetivo estratégico</t>
  </si>
  <si>
    <t xml:space="preserve">Peso ponderado del objetivo estratégico </t>
  </si>
  <si>
    <t>Código</t>
  </si>
  <si>
    <t xml:space="preserve">Meta cuatrienio (objetivo estratégico) en porcentaje
</t>
  </si>
  <si>
    <t>Meta año
(objetivo estratégico) en porcentaje</t>
  </si>
  <si>
    <t>Código producto</t>
  </si>
  <si>
    <t xml:space="preserve">Producto institucional/
Producto de gestión </t>
  </si>
  <si>
    <t>Gerente del producto</t>
  </si>
  <si>
    <t>Dirección  responsable del producto</t>
  </si>
  <si>
    <t>Código subproducto</t>
  </si>
  <si>
    <t>Indicador de resultado (subproducto)</t>
  </si>
  <si>
    <t>Proceso responsable del subproducto</t>
  </si>
  <si>
    <t>Dirección  responsable del subproducto</t>
  </si>
  <si>
    <t>Procesos involucrados</t>
  </si>
  <si>
    <t xml:space="preserve">Grupos de valor involucrados </t>
  </si>
  <si>
    <t>Fórmula del indicador</t>
  </si>
  <si>
    <t>Unidad de medida de indicador en moneda, porcentaje, número</t>
  </si>
  <si>
    <t xml:space="preserve">Línea base </t>
  </si>
  <si>
    <t>Meta a 31 de marzo</t>
  </si>
  <si>
    <t xml:space="preserve">Meta a 30 de junio </t>
  </si>
  <si>
    <t xml:space="preserve">Meta a 30 de septiembre </t>
  </si>
  <si>
    <t xml:space="preserve">Meta a 31 de diciembre </t>
  </si>
  <si>
    <t>Meta anual vigencia</t>
  </si>
  <si>
    <t>Presupuesto total subproducto</t>
  </si>
  <si>
    <t>Fuente del presupuesto (seleccionar lista desplegable)</t>
  </si>
  <si>
    <t>Nombre de la actividad establecida</t>
  </si>
  <si>
    <t>Presupuesto por actividad</t>
  </si>
  <si>
    <t>Peso ponderado de la actividad</t>
  </si>
  <si>
    <t>Evidencias, soportes de la actividad</t>
  </si>
  <si>
    <t>Fecha de inicio (dd/mm/aaaa)</t>
  </si>
  <si>
    <t>Fecha final (dd/mm/aaaa)</t>
  </si>
  <si>
    <t>Responsable de la actividad en el proceso</t>
  </si>
  <si>
    <t>Recursos necesarios (personal, infraestructura, insumos, herramientas, entre otros)</t>
  </si>
  <si>
    <t xml:space="preserve">Planeación Institucional </t>
  </si>
  <si>
    <t xml:space="preserve">Gestión Presupuestal y eficiencia del gasto público </t>
  </si>
  <si>
    <t>Compras y contrataciónpública</t>
  </si>
  <si>
    <t xml:space="preserve">Talento Humano </t>
  </si>
  <si>
    <t xml:space="preserve">Integridad </t>
  </si>
  <si>
    <t xml:space="preserve">Fortalecimiento organizacional  y simplificación de procesos </t>
  </si>
  <si>
    <t xml:space="preserve">Gobierno Digital, antes Gobierno en Línea </t>
  </si>
  <si>
    <t xml:space="preserve">Seguridad Digital </t>
  </si>
  <si>
    <t xml:space="preserve">Defensa jurídica </t>
  </si>
  <si>
    <t>Mejora Normativa</t>
  </si>
  <si>
    <t xml:space="preserve">Servicio al ciudadano </t>
  </si>
  <si>
    <t>Participación ciudadana en la gestión pública</t>
  </si>
  <si>
    <t xml:space="preserve">Racionalización de trámites </t>
  </si>
  <si>
    <t xml:space="preserve">Seguimiento y evaluación del desempeño institucional </t>
  </si>
  <si>
    <t xml:space="preserve">Gestión documental </t>
  </si>
  <si>
    <t>Transparencia, acceso a la información pública y lucha contra la corrupción</t>
  </si>
  <si>
    <t>Gestión de la información estadística</t>
  </si>
  <si>
    <t xml:space="preserve">Gestión del conocimiento y la innovación </t>
  </si>
  <si>
    <t xml:space="preserve">Control Interno </t>
  </si>
  <si>
    <t>PND 2022-2026</t>
  </si>
  <si>
    <t>PES 2023-2026</t>
  </si>
  <si>
    <t>PEI 2023-2026</t>
  </si>
  <si>
    <t xml:space="preserve">Administración de riesgos </t>
  </si>
  <si>
    <t>Racionalizacion de tramites</t>
  </si>
  <si>
    <t>Participación ciudadana y rendición de cuentas</t>
  </si>
  <si>
    <t>Mecanismos para mejorar la atención al ciudadano</t>
  </si>
  <si>
    <t>Mecanismos para la transparencia y acceso  a la información</t>
  </si>
  <si>
    <t>Plan de Participación Ciudadana</t>
  </si>
  <si>
    <t>Plan Institucional de Archivos - PINAR</t>
  </si>
  <si>
    <t>De Gestión Documental</t>
  </si>
  <si>
    <t>Anual de Adquisiciones</t>
  </si>
  <si>
    <t>Estratégico de Talento Humano</t>
  </si>
  <si>
    <t>De Bienestar e Incentivos</t>
  </si>
  <si>
    <t xml:space="preserve">Institucional de Capacitación  </t>
  </si>
  <si>
    <t>De Previsión de Recursos Humanos</t>
  </si>
  <si>
    <t>Trabajo Anual en Seguridad y Salud en el Trabajo</t>
  </si>
  <si>
    <t>Anual de Vacantes</t>
  </si>
  <si>
    <t>Estratégico de Tecnologías de la Información y las Comunicaciones - PETI</t>
  </si>
  <si>
    <t>De Seguridad y Privacidad de la Información</t>
  </si>
  <si>
    <t>Convergencia regional,
Transformación productiva, internacionalización y acción climática</t>
  </si>
  <si>
    <t xml:space="preserve">Alinear la cooperación internacional a las prioridades y agendas de desarrollo. </t>
  </si>
  <si>
    <t>ALI-126</t>
  </si>
  <si>
    <t>P1</t>
  </si>
  <si>
    <t>Dinamización del ecosistema de cooperación internacional en el país</t>
  </si>
  <si>
    <t>Sandra Yanneth Bermúdez Marín</t>
  </si>
  <si>
    <t>Dirección de Coordinación Interinstitucional</t>
  </si>
  <si>
    <t>S1</t>
  </si>
  <si>
    <t>Porcentaje del ecosistema de  cooperación internacional dinamizado en la vigencia 2026</t>
  </si>
  <si>
    <t>Preparación y formulación de la Cooperación Internacional</t>
  </si>
  <si>
    <t>Entidades públicas nacionales, departamentales o municipales; organizaciones no gubernamentales; cooperantes internacionales; sectores sociales departamentales o municipales, Organizaciones de la sociedad Civil, Academia y otros actores del Ecosistema de la Cooperación Internacional.</t>
  </si>
  <si>
    <t>(Número de  espacios  gestionados durante la vigencia para la dinamización del ecosistema de cooperación internacional /  número de espacios programadas en la vigencia para la dinamización del ecosistema de cooperación Internacional) x100</t>
  </si>
  <si>
    <t>Porcentaje</t>
  </si>
  <si>
    <t>Inversión (Proyecto Articulación de Actores)</t>
  </si>
  <si>
    <t>Gestionar los espacios de articulacion de actores sectoriales y territoriales para la gestión y coordinación de la cooperación Internacional.</t>
  </si>
  <si>
    <t xml:space="preserve">1. Ayuda de memoria de reuniones y espacios de articulacion a nivel sectorial y territorial.
2. Listados de asitencia
3. PDF de análisis de la gestóon de los planes de trabajo de los espacios de articulación y coordinación                 
 4. Gestión del Portafolio de proyectos </t>
  </si>
  <si>
    <t>Marlen Espitia</t>
  </si>
  <si>
    <t>Equipo de Talento Humano, recursos financieros</t>
  </si>
  <si>
    <t>X</t>
  </si>
  <si>
    <t>Gestionar 3 intercambios de conocimiento Col-Col, alineados a los planes de trabajo acordados y actualizar la guía metodológica.</t>
  </si>
  <si>
    <t>1. Notas concepto elaboradas.
2. Planes de acción desarrollados.
3. Listados de asistencia.
4. Registro fotográfico
5. Guia metodológica actualizada.</t>
  </si>
  <si>
    <t>Equipo de Talento Humano</t>
  </si>
  <si>
    <t>Ejecutar acciones orientadas al fortalecimiento de capacidades, en el marco de la estrategia de fortalecimiento de capacidades para los actores del ecosistema de cooperación internacional</t>
  </si>
  <si>
    <t>1. Evidencias de las acciones de fortalecimiento de capacidades realizadas
2. Evidencias de participación en las actividades del programa (listas de asistencia, piezas de comunicación, espacios sincrónicos, listados de inscritos).
3. Documentos de acuerdos con socios y aliados.</t>
  </si>
  <si>
    <t>P2</t>
  </si>
  <si>
    <t>Implementación de la Estrategia Nacional de Cooperación Internacional ENCI 2023-2026. (1)</t>
  </si>
  <si>
    <t>S2</t>
  </si>
  <si>
    <t>Porcentaje de avance en la implementación y seguimiento de la estrategia Nacional de Cooperación Internacional ENCI 2023-2026 durante la vigencia 2026.</t>
  </si>
  <si>
    <t xml:space="preserve">Preparación y formulación de la Cooperación Internacional </t>
  </si>
  <si>
    <t>(Número de acciones realizadas durante la vigencia en la implementación estrategia  ENCI 2023-2026 /  Número de acciones programadas en la vigencia en la implementación estrategia  ENCI 2023-2026) x 100</t>
  </si>
  <si>
    <t>Reporte de segumimiento a la implementación de la Estrategia Nacional de Cooperación Internacional ENCI 2023-2026.</t>
  </si>
  <si>
    <t>Matriz de indicadores de seguimiento</t>
  </si>
  <si>
    <t xml:space="preserve">Lisbeth Patricia Buitrago </t>
  </si>
  <si>
    <t>Equipo de Talento Humano y recursos financieros</t>
  </si>
  <si>
    <t>Implementación de la Estrategia Nacional de Cooperación Internacional ENCI 2023-2026. (2)</t>
  </si>
  <si>
    <t xml:space="preserve">Daniel Rodríguez </t>
  </si>
  <si>
    <t>Dirección de Oferta</t>
  </si>
  <si>
    <t>S3</t>
  </si>
  <si>
    <t>Número de actividades de fortalecimiento de capacidades institucionales de cooperación sur - sur y triangular en el marco de la ENCI, dirigidas a actores del ecosistema de cooperación internacional desarrolladas</t>
  </si>
  <si>
    <t>Implementación y segumiento de Cooperación Internacional</t>
  </si>
  <si>
    <t>Formulación y preparación de la cooperación internacional, Implementación y Seguimiento</t>
  </si>
  <si>
    <t>Países Socios</t>
  </si>
  <si>
    <t xml:space="preserve"> Número de actividades para el fortalecimiento de las capacidades realizadas</t>
  </si>
  <si>
    <t>Número</t>
  </si>
  <si>
    <t>Funcionamiento (Transferencias Corrientes - Fondo de Cooperación y Asistencia Internacional FOCAI)</t>
  </si>
  <si>
    <t>Fortalecer capacidades institucionales de cooperación sur - sur y triangular en el marco de la ENCI, para los actores del ecosistema de cooperación internacional del país</t>
  </si>
  <si>
    <t>Reportes de las actividades realizadas ( informes de reuniones territoriales y Reportes trimestrales de seminarios o cursos ofertados (realizados)</t>
  </si>
  <si>
    <t>Carlos Cifuentes</t>
  </si>
  <si>
    <t>Profesionales de los equipos de trabajo, Servicios de traducción, Hardware y software para Videoconferencias</t>
  </si>
  <si>
    <t>x</t>
  </si>
  <si>
    <t>Implementación de la Estrategia Nacional de Cooperación Internacional ENCI 2023-2026. (3)</t>
  </si>
  <si>
    <t>Santiago Quiñones Cardenas</t>
  </si>
  <si>
    <t>Dirección de Gestión de Demanda de Cooperación Internacional</t>
  </si>
  <si>
    <t>S4</t>
  </si>
  <si>
    <t xml:space="preserve">Porcentaje de alineación de los recursos de cooperación internacional a las prioridades definidas en la Estrategia Nacional de Cooperación Internacional ENCI 2023-2026. </t>
  </si>
  <si>
    <t>Identificación y priorización de Cooperación Internacional</t>
  </si>
  <si>
    <t>Dirección de Gestión de Demanda</t>
  </si>
  <si>
    <t>Identificación y priorización.</t>
  </si>
  <si>
    <t>Cooperantes AOD y Sector privado.</t>
  </si>
  <si>
    <t>(Monto de recursos alineados a las prioridades definidas en la ENCI 2023-2026 / Monto total de la cooperación registrada) * 100</t>
  </si>
  <si>
    <t>N/A</t>
  </si>
  <si>
    <t>Acompañar y brindar insumos para la negociación de estrategias marco país</t>
  </si>
  <si>
    <t>Actas de negocicación
Actas de reuniones
Documentos con comentarios y/o retroalimentación</t>
  </si>
  <si>
    <t>Julian Ramirez</t>
  </si>
  <si>
    <t>Implementación de la Estrategia Nacional de Cooperación Internacional ENCI 2023-2026.  (3)</t>
  </si>
  <si>
    <t xml:space="preserve">Orientar las iniciativas de cooperación en los mecanismos de gobernanza en los que participa APC colombia  </t>
  </si>
  <si>
    <t>Actas de reuniones de Comités Técnicos y Directivos de los mecanismos de gobernanza y/o Listas de asistencia y/o Ayudas memoria de los espacios en que se participe y/o correos electrónicos.</t>
  </si>
  <si>
    <t>Laura Cadavid</t>
  </si>
  <si>
    <t>P3</t>
  </si>
  <si>
    <t>Posicionamiento de Colombia en la gestión de cooperación internacional a través de las diferentes modalidades. (1)</t>
  </si>
  <si>
    <t>S5</t>
  </si>
  <si>
    <t>Porcentaje de recursos de contrapartida nacional obligados en iniciativas de proyectos de cooperación internacional no reembolsable alineados a la ENCI 2023-2026</t>
  </si>
  <si>
    <t>Entidades públicas, Organizaciones No Gubernamentales, Cooperantes Internacionales y Entidades Sin Ánimo de Lucro, Organizaciones de la sociedad civil.</t>
  </si>
  <si>
    <t>(Recursos de contrapartida nacional obligados a iniciativas de proyectos de cooperación internacional alineados con la ENCI 2023-2026/ total de recursos obligados para la cofianciación de los proyectos con contrapartida nacional) x 100</t>
  </si>
  <si>
    <t>Inversión (Proyecto Aportes Contrapartida Nacional)</t>
  </si>
  <si>
    <t>Articular alianza multiactor en al menos un (1) proyecto financiado con recursos de contrapartida nacional.</t>
  </si>
  <si>
    <t>Ficha técnica, mapa de actores estrategicos, bateria/artefacto de criterios, ayuda de memoria,  listdado asistencias, registro fotográfico, informes que evidencie toda la gestión y estructuración, instrumento de acuerdo</t>
  </si>
  <si>
    <t xml:space="preserve">Delia Alendra Rodriguez </t>
  </si>
  <si>
    <t>Cofinanciar proyectos de cooperación internacional mediante la ejecución de recursos de contrapartidas nacional.</t>
  </si>
  <si>
    <t>Convenios suscritos para iniciativas con asignación de recursos de contrapartida nacional, acta del comité asesor de contrapartida nacional.</t>
  </si>
  <si>
    <r>
      <t xml:space="preserve">Priorizar los proyectos de cooperación internacional </t>
    </r>
    <r>
      <rPr>
        <sz val="10"/>
        <rFont val="Aptos Narrow (Cuerpo)"/>
      </rPr>
      <t>para</t>
    </r>
    <r>
      <rPr>
        <sz val="10"/>
        <rFont val="Aptos Narrow"/>
        <family val="2"/>
      </rPr>
      <t xml:space="preserve"> cofinanciar con recursos de contrapartida nacional.</t>
    </r>
  </si>
  <si>
    <t>Matriz de identificación de proyectos, acta de la dirección general donde se priorizan los proyetcos, ficha perfil y plan de inversión de las inciciativas priorizadas.</t>
  </si>
  <si>
    <t>Realizar el seguimiento a los convenios y/o contratos de las iniciativas cofinanciadas con recursos de contrapartida nacional.</t>
  </si>
  <si>
    <r>
      <t xml:space="preserve">Actas de comité, informes </t>
    </r>
    <r>
      <rPr>
        <sz val="10"/>
        <rFont val="Aptos Narrow (Cuerpo)"/>
      </rPr>
      <t>técnicos y financieros</t>
    </r>
    <r>
      <rPr>
        <sz val="10"/>
        <rFont val="Aptos Narrow"/>
        <family val="2"/>
        <scheme val="minor"/>
      </rPr>
      <t xml:space="preserve"> de supervisión.</t>
    </r>
  </si>
  <si>
    <t>Posicionamiento de Colombia en la gestión de cooperación internacional a través de las diferentes modalidades. (2)</t>
  </si>
  <si>
    <t>S6</t>
  </si>
  <si>
    <t>Número de Alianzas estratégicas de Cooperación Sur - Sur y Triangular ampliadas geográfica o temáticamente</t>
  </si>
  <si>
    <t>Identificación y priorización, preparación y formulación, gestión contracutal, gestión financiera, gestión jurídica</t>
  </si>
  <si>
    <t>Países socios, mecanismos de integración regional, entidades públicas del nivel nacional y territorial, entidades privadas, organizaciones de la sociedad civil y academia</t>
  </si>
  <si>
    <t xml:space="preserve">Concretar y realizar las acciones que permitan la ampliación geográfica o temática de las Alianzas estratégicas de Cooperación Sur - Sur y Triangular </t>
  </si>
  <si>
    <t>Informes de balance o de segumiento, actas reuniones, ayuda memoria o reportes.</t>
  </si>
  <si>
    <t>Coordinadora de Asia África y Eurasia</t>
  </si>
  <si>
    <t>Posicionamiento de Colombia en la gestión de cooperación internacional a través de las diferentes modalidades. (3)</t>
  </si>
  <si>
    <t>Yair Alexander Valderrama</t>
  </si>
  <si>
    <t>Dirección Administrativa y Financiera</t>
  </si>
  <si>
    <t>S7</t>
  </si>
  <si>
    <t>Porcentaje de recursos recibidos en Administración ejecutados presupuestalmente</t>
  </si>
  <si>
    <t>Administración de Recursos de Cooperación Internacional No Reembolsable y Donaciones en Especie</t>
  </si>
  <si>
    <t>Identificación y priorización, preparación y formulación, implementación y seguimiento, gestión contractual, gestión financiera, gestión jurídica, administración de recursos y donaciones en especie.</t>
  </si>
  <si>
    <t xml:space="preserve"> Cooperantes, Aliados Técnicos, proveedores y contratistas.</t>
  </si>
  <si>
    <t xml:space="preserve">(Ejecución financiera de los recursos administrados en la vigencia / Total de la apropiacion de la vigencia)*100
</t>
  </si>
  <si>
    <t>Inversión (Administración de recursos)</t>
  </si>
  <si>
    <t>Realizar el seguimiento técnico, presupuestal y financiero a la ejecución de los recursos de cooperación internacional no reembolsables recibidos administrados por APC-Colombia</t>
  </si>
  <si>
    <t>Reportes de ejecución presupuestal, actas de seguimiento, soportes financieros, informes de supervisión.</t>
  </si>
  <si>
    <t>Ricardo Arias</t>
  </si>
  <si>
    <t> </t>
  </si>
  <si>
    <t>Realizar acciones de coordinación interinstitucional para la celebración de Convenio interadministrativo con Colombia Compra eficiente, para que la entidad aliada técnica firme el contrato en Secop II - Acto contractual, en el marco de la política de prevención del daño antijurídico 2026-2027</t>
  </si>
  <si>
    <t>Comunicaciones oficiales, actas de reunión / ayudas de memoria, documentos soportes de las acciones de coordinación interinstitucional realizadas, instrumentos o acuerdos en borrador o suscritos.</t>
  </si>
  <si>
    <t>Gestionar la consecución de nuevos recursos de cooperación internacional para ser administrados por APC-Colombia, en coordinación con las dependencias misionales</t>
  </si>
  <si>
    <t>Comunicaciones oficiales, actas de reunión /ayudas de memoria, documentos soportes de avances en negociaciones, instrumentos o acuerdos en borrador o suscritos.</t>
  </si>
  <si>
    <t>Posicionamiento de Colombia en la gestión de cooperación internacional a través de las diferentes modalidades. (4)</t>
  </si>
  <si>
    <t>S8</t>
  </si>
  <si>
    <t>Porcentaje de donaciones Internacionales en especie canalizadas alineadas al Plan Nacional de Desarrollo</t>
  </si>
  <si>
    <t>Gestión Administrativa, Gestión Financiera, administración de recursos y donaciones en especie.</t>
  </si>
  <si>
    <t>Donantes, Beneficiarios finales, agentes aduaneros u operadores logísticos y entes reguladores.</t>
  </si>
  <si>
    <t>Donaciones internacionales en especie canalizadas / Total de intenciones aceptadas de donaciones internacionales en especie tramitadas)*100</t>
  </si>
  <si>
    <t>Socializar el documento de lineamiento para la Administración de Recursos de Cooperación Internacional No Reembolsable y Donaciones en Especie</t>
  </si>
  <si>
    <t>Listas de asistencia, correos electrónicos, publicaciones o piezas gráficas elaboradas</t>
  </si>
  <si>
    <t>Gestionar las intenciones de canalización de donaciones en especie presentadas, de acuerdo con los lineamientos y competencias del GIT</t>
  </si>
  <si>
    <t>Actas de Validación en Campo, Correos electrónicos, listas de asistencias, actas de entrega de la donación.</t>
  </si>
  <si>
    <t xml:space="preserve">Realizar el seguimiento de los informes de impacto  de las donaciones en especie canalizadas por APC Colombia. </t>
  </si>
  <si>
    <t xml:space="preserve">Informes de impacto presentados por los beneficiarios finales </t>
  </si>
  <si>
    <t>Posicionamiento de Colombia en la gestión de cooperación internacional a través de las diferentes modalidades. (5)</t>
  </si>
  <si>
    <t>Santiago Quiñones Cárdenas</t>
  </si>
  <si>
    <t>S9</t>
  </si>
  <si>
    <t>Número de actividades desarrolladas que contribuyen al posicionamiento de Colombia en la gestión de la Asistencia oficial y No oficial al Desarrollo.</t>
  </si>
  <si>
    <t>Paises Socios
Entidades publicas de nivel Nacional y Territorial
Entidades privadas Organizaciones No Gubernamentales</t>
  </si>
  <si>
    <t>Número de convocatorias identificadas identificadas, registradas y difundidas + número de socializaciones realizadas + número de eventos de gestión de conocimiento realizados</t>
  </si>
  <si>
    <t>Funcionamiento (Adquisición de bienes y servicios)
Inversión (Proyecto Fortalecimiento Institucional</t>
  </si>
  <si>
    <t>Difundir oportunidades de cooperación  internacional no reembolsable, a través de la divulgación de al menos 200 convocatorias internacionales y el acompañamiento a al menos 20 convocatorias que cumplan con las condiciones técnicas definidas por el cooperante</t>
  </si>
  <si>
    <t xml:space="preserve">Matriz de oportunidades de cooperación  internacional no reembolsable (convocatorias) </t>
  </si>
  <si>
    <t>Valentina Ospina</t>
  </si>
  <si>
    <t>Formular y hacer seguimiento a al menos 10 planes de trabajo con socios de cooperación bilaterales y multilares</t>
  </si>
  <si>
    <t>Planes de trabajo formulados
Actas de seguimiento a los Planes de Trabajo</t>
  </si>
  <si>
    <t>Carolina Rodriguez</t>
  </si>
  <si>
    <t>Implementar el plan de trabajo para la mejora continua del procedimiento de gestión de Certificados de Utilidad Común promoviendo actividades de acompañamiento y socialización permanentes.</t>
  </si>
  <si>
    <t>Ayudas memoria de reuniones y/o instrumentos de formalización de apoyo de la cooperación y/o correos electrónicos</t>
  </si>
  <si>
    <t>Andrea del Pilar Vaca</t>
  </si>
  <si>
    <t>Socializar el mecanismo de patrocinio fiscal entre Organizaciones de la Sociedad Civil y Entidades del ecosistema de Cooperacion Internacional</t>
  </si>
  <si>
    <t>Evidencias de socializaciones efectuadas</t>
  </si>
  <si>
    <t>Ana María de los Dolores Gonzalez</t>
  </si>
  <si>
    <t>Generar espacios de difusión y gestión del conocimiento sobre fuentes de cooperación internacional en sus diferentes modalidades</t>
  </si>
  <si>
    <t>Evidencias de realización de los espacios desarrollados o generados</t>
  </si>
  <si>
    <t>P4</t>
  </si>
  <si>
    <t>Potencialización de nuevas fuentes  y mecanismos de financiamiento</t>
  </si>
  <si>
    <t>S10</t>
  </si>
  <si>
    <t>Porcentaje de Implementación de la Estrategia de Filantropía durante la vigencia 2026</t>
  </si>
  <si>
    <t>Identificación y Priorización de la Cooperación Internacional</t>
  </si>
  <si>
    <t>Cooperantes, Aliados</t>
  </si>
  <si>
    <t>(Actividades de la estrategia de filantropía 2026 ejecutadas / Actividades de la estrategia de filantropía 2026 programadas)*100</t>
  </si>
  <si>
    <t>Inversión (Proyecto Fortalecimiento Institucional</t>
  </si>
  <si>
    <t xml:space="preserve">Elaborar Guía o lineamiento que consolide los instrumentos de nuevas fuentes de financiación, en el marco de la política de prevención del daño antijurídico 2026-2027 </t>
  </si>
  <si>
    <t>Evidencia de acciones para la elaboración del documento, avances de la guía o lineamiento. Documento elaborado.</t>
  </si>
  <si>
    <t>Gestionar la estrategia de Filantropía y sus aliados durante la vigencia</t>
  </si>
  <si>
    <t>Evidencias de las actividades desarrolladas en el marco de la estrategia de filantropía</t>
  </si>
  <si>
    <t>Natalia Vargas</t>
  </si>
  <si>
    <t>Convergencia regional,  Transformación productiva, internacionalización y acción climática</t>
  </si>
  <si>
    <t>Gestionar conocimiento orientado al fortalecimiento de capacidades en cooperación internacional para el desarrollo</t>
  </si>
  <si>
    <t>GES-126</t>
  </si>
  <si>
    <t>P5</t>
  </si>
  <si>
    <t>Implementación del plan de trabajo del Observatorio de cooperación internacional técnica y financiera no reembolsable para la vigencia 2026.</t>
  </si>
  <si>
    <t>Maria Paula Alonso Gamboa</t>
  </si>
  <si>
    <t>Dirección General</t>
  </si>
  <si>
    <t>S11</t>
  </si>
  <si>
    <t>Porcentaje de implementación del plan de trabajo anual del Observatorio de Cooperación Internacional Técnica y Financiera No Reembolsable durante la vigencia 2026.</t>
  </si>
  <si>
    <t>Gestión de comunicaciones</t>
  </si>
  <si>
    <t>Todos los procesos</t>
  </si>
  <si>
    <t>Entidades públicas nacionales, departamentales o municipales; organizaciones no gubernamentales; cooperantes internacionales; sectores sociales departamentales o municipales, academia, centros de estudio, investigadores, Observatorios pares del orden nacional e internacional</t>
  </si>
  <si>
    <t>(Número de subproductos del plan de trabajo ejecutados / Número total de subproductos programados para la vigencia) × 100</t>
  </si>
  <si>
    <t>Funcionamiento (Transferencias Corrientes - Fondo de Cooperación y Asistencia Internacional FOCAI) e Inversión (Proyecto Articulación de Actores)</t>
  </si>
  <si>
    <t>Realizar monitoreo, análisis y producción de documentos e insumos estratégicos para la toma de decisiones.</t>
  </si>
  <si>
    <t>1.  Evidencias de Monitoreo informativo y producción de insumos de coyuntura estratégica en cooperación internacional.
2. Análisis técnico-estratégicos y documentos de conocimiento aplicado elaborados. 
3. Documentos o evidencias de sistematización de resultados y aprendizajes</t>
  </si>
  <si>
    <t>Equipo del Observatorio</t>
  </si>
  <si>
    <t>Diseñar y desarrollar ciclos de espacios de educación y comunicación que promuevan la apropiación del Modelo APC Colombia y el fortalecimiento de capacidades en cooperación internacional para los a</t>
  </si>
  <si>
    <t>1. Evidencias de la implementación territorial y universitaria del Modelo APC Colombia como estrategia de formación y apropiación de la cooperación internacional. 
2. Evidencias del desarrollo de espacios de conocimiento y articulación del ecosistema de cooperación"</t>
  </si>
  <si>
    <t>P6</t>
  </si>
  <si>
    <t>Gestionar y transferir productos de gestión del conocimiento para la entrega de la Administración del Fondo Alianza Pacífico</t>
  </si>
  <si>
    <t>Jeny Patricia Gutiérrez</t>
  </si>
  <si>
    <t>S12</t>
  </si>
  <si>
    <t>Número de productos de gestión de conocimiento transferidos a México para la administración del Fondo Alianza del Pacífico</t>
  </si>
  <si>
    <t>Gestión Jurídica, Gestión Contractual y Gestión Financiera</t>
  </si>
  <si>
    <t>Mecanismos de Integración Regional
Paises Socios
Entidades publicas de nivel Nacional y Territorial
Entidades privadas Organizaciones No Gubernamentales
Academia</t>
  </si>
  <si>
    <t>Productos de gestión de conocimiento elaborados y/o recopilados, y transferidos a México para la administración del Fondo Alianza del Pacífico</t>
  </si>
  <si>
    <t>Productos de gestión de conocimiento elaborados, y/o informes y reportes de avance, y/o actas de reuniones.</t>
  </si>
  <si>
    <t>Responsable en DOCI del FAP (Jeny Patricia Gutierrez)</t>
  </si>
  <si>
    <t>Profesionales de los equipos de trabajo, Gastos logisticos para algunos encuentros, Hardware y software para Videoconferencias</t>
  </si>
  <si>
    <t>P7</t>
  </si>
  <si>
    <t>Avance en la implementación de la Estrategia de Gestión del Conocimiento y la Innovación durante la vigencia 2026</t>
  </si>
  <si>
    <t>Maria Victoria Losada Trujillo y Silvia Rocío Goméz Sandoval</t>
  </si>
  <si>
    <t>S13</t>
  </si>
  <si>
    <t>Gobernanza del conocimiento conformada</t>
  </si>
  <si>
    <t>Direccionamiento Estratégico y Planeación</t>
  </si>
  <si>
    <t>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t>
  </si>
  <si>
    <t>Número de actas suscritas</t>
  </si>
  <si>
    <t>Conformar y activar el equipo de gobernanza del conocimiento</t>
  </si>
  <si>
    <t>Lista de asistencia y documento de presentación  dela propuesta de la hoja de ruta (estrategia) de gestión del conocimiento y la innovación</t>
  </si>
  <si>
    <t>Manuel Felpe Molina R. y/oSilvia Rocio Gómez Sandoval</t>
  </si>
  <si>
    <t>S14</t>
  </si>
  <si>
    <t>Plan de trabajo definido</t>
  </si>
  <si>
    <t>Número de planes de trabajo definidos</t>
  </si>
  <si>
    <t>Establecer y priorizar las acciones a realizar en la vigencia 2026, de la Hoja de Ruta de Gestión del Conocimiento y la Innovación</t>
  </si>
  <si>
    <t>Evidencias de la implementación de la hoja de ruta. Informes períodicos de avance de la  hoja de ruta (estrategia) de gestión del conocimiento y la innovación,</t>
  </si>
  <si>
    <t>S15</t>
  </si>
  <si>
    <t>Seguimiento del avance efectuado</t>
  </si>
  <si>
    <t>Número de reportes de seguimiento elaborados</t>
  </si>
  <si>
    <t>Implementar las acciones establecidas y priorizadas en  la Hoja de Ruta de Gestión del Conocimiento y la Innovacióny realizar seguimiento.</t>
  </si>
  <si>
    <t>Reporte de seguimiento del avance en el desarrollo de la hoja de ruta.</t>
  </si>
  <si>
    <t>Convergencia regional, 
Transformación productiva, internacionalización y acción climática</t>
  </si>
  <si>
    <t>Producir información de calidad, oportuna y pertinente, para la toma de decisiones en materia de cooperación internacional al desarrollo</t>
  </si>
  <si>
    <t>PRO-126</t>
  </si>
  <si>
    <t>P8</t>
  </si>
  <si>
    <t>Mejorar y poner en funcionamiento una herramienta que permita efectuar el seguimiento a la gestión y difusión de la Cooperación Sur-Sur y Triangular</t>
  </si>
  <si>
    <t>Daniel Rodríguez Rubiano</t>
  </si>
  <si>
    <t>S16</t>
  </si>
  <si>
    <t>Avance en la mejora y puesta en funcionamiento de la Herramienta de gestión y difusión de información de cooperación sur - sur y Triangular</t>
  </si>
  <si>
    <t xml:space="preserve">Consolidación y análisis de información de la gestión en el marco de la Coooperación sur -sur </t>
  </si>
  <si>
    <t>Porcentaje de Avance en el mejoramieto y puesta en funcionamiento de la Herramienta de gestión y difusión de información de cooperación sur - sur y Triangular</t>
  </si>
  <si>
    <t>Realizar las acciones para el mejoramiento y puesta en funcionamiento de la Herramienta de gestión y difusión de información de cooperación sur - sur y Triangular</t>
  </si>
  <si>
    <t>Consolidado de avance mejoramiento de la herramienta e informe final de las pruebas de funcionamiento de la herramienta (Cronogramas, descripción de fases, reuniones de capacitación, pruebas de funcionamiento, manual de usuario)</t>
  </si>
  <si>
    <t>Luis Eduardo Aguirre</t>
  </si>
  <si>
    <t>P9</t>
  </si>
  <si>
    <t>Operación Estadistica</t>
  </si>
  <si>
    <t xml:space="preserve">Santiago Quiñones Cárdenas
</t>
  </si>
  <si>
    <t>S17</t>
  </si>
  <si>
    <t>Diseño de la Operación Estadística</t>
  </si>
  <si>
    <t xml:space="preserve">Dirección de Gestión de Demanda
</t>
  </si>
  <si>
    <t>Dirección General, Dirección de Gestión de Demanda de Cooperación Internacional</t>
  </si>
  <si>
    <t>Actores del Sistema Nacional de Cooperación Internacional. (Cooperantes, Entidades del orden nacional y territorial, Organizaciones de la Sociedad Civil, Organos de control, Academia y Direcciones de APC Colombia)</t>
  </si>
  <si>
    <t>(Número de actividades implementadas del plan de acción de la Política Esdística proceso de Identificación y priorización de cooperación internacional /  Número de actividades programadas en el Plan de Acción) x100</t>
  </si>
  <si>
    <t>Inversión (Proyceto Fortalecimiento Institucional)</t>
  </si>
  <si>
    <t>Implementar el Plan de trabajo  establecido para 2026 para la actualización de la operación estadística de la entidad</t>
  </si>
  <si>
    <t>Avances del plan de Trabajo, Desarrollado, socializado e implementado</t>
  </si>
  <si>
    <t>Julian Ramírez</t>
  </si>
  <si>
    <t>Equipo de datos (funcionarios de planta y contratista)</t>
  </si>
  <si>
    <t>S18</t>
  </si>
  <si>
    <t>Porcentaje de acciones de difusión en datos e información implementadas de acuerdo al plan de acción</t>
  </si>
  <si>
    <t>(Número de lineamientos Implementados / Número lineamientos programadas) * 100</t>
  </si>
  <si>
    <t>Fortalecer la Calidad de la Información de CICLOPE</t>
  </si>
  <si>
    <t xml:space="preserve">Cartilla / manual de registro actualizado.
Herramienta de alineación desarrollada
</t>
  </si>
  <si>
    <t>Jaime Gallego</t>
  </si>
  <si>
    <t xml:space="preserve">Equipo de datos (funcionarios de planta y contratista), Streamlit, Python, Excel y repositorio GitHub </t>
  </si>
  <si>
    <t>P10</t>
  </si>
  <si>
    <t>Estrategia de difusión de datos, información  y conocimiento  teniendo en cuenta los grupos de valor</t>
  </si>
  <si>
    <t>S19</t>
  </si>
  <si>
    <t>(Número de Acciones de difusión implementadas y diferenciadas en el plan de acción​ / Número de Acciones de difusión planificadas) *100</t>
  </si>
  <si>
    <t>Inversión (Proyecto Fortalecimiento Institucional)</t>
  </si>
  <si>
    <t>Fortalecer la estrategía de difusión de datos</t>
  </si>
  <si>
    <t xml:space="preserve">Plan de acciones de difusión de información estratégica formulado.Tableros de control 
Informe trimestral de recursos PMI 
Mapa de la cooperación internacional Capacitaciones o socializaciones manejo Tableros de control
</t>
  </si>
  <si>
    <t>P11</t>
  </si>
  <si>
    <t>Producción de documentos de análisis de cooperación internacional</t>
  </si>
  <si>
    <t>S20</t>
  </si>
  <si>
    <t>Producción de documentos (monitoreo y análisis de la cooperación internacional)</t>
  </si>
  <si>
    <t>(Número de productos de análisis de la AOD elaborados y solicitados en la vigencia  /  Número de productos programados y solicitados para la vigencia) * 100</t>
  </si>
  <si>
    <t>Elaborar documento de análisis AOD, Infografías y consolidar información de otras solicitudes</t>
  </si>
  <si>
    <t>Documento de Analisis de  Asistencia Oficial al Desarrollo (AOD)
Infografías
Otras solicitudes</t>
  </si>
  <si>
    <t>P12</t>
  </si>
  <si>
    <t>Construcción del sistema de información para la entidad</t>
  </si>
  <si>
    <t>Willy Alexander Vijalba Caballero</t>
  </si>
  <si>
    <t>S21</t>
  </si>
  <si>
    <t>Porcentaje de Ejecución de las iniciativas implementadas durante la vigencia, conforme a la hoja de ruta del PETI.</t>
  </si>
  <si>
    <t xml:space="preserve">
Gestión de Tecnologías de la información</t>
  </si>
  <si>
    <t xml:space="preserve">APC-Colombia, Agencias de Cooperación, Entidades Territoriales, Gobierno, Actores Bilaterales, Organismos Multilaterales, Sector Privado, Organizaciones de la sociedad civil, ciudadanía en general.
</t>
  </si>
  <si>
    <t xml:space="preserve">((Iniciativas comprometidas / Iniciativas propuestas PETI 2026) x100 +(Recursos ejecutados / Recursos comprometidos PETI 2026) x 100+(Avance técnico ejecutado / Avance técnico total) × 100)  /   3
</t>
  </si>
  <si>
    <t>Inversión (Transformación digital)</t>
  </si>
  <si>
    <t>Incorporar nuevas capacidades de servicios tecnológicos para la trasformación digital TIC</t>
  </si>
  <si>
    <t>Reporte de avance de las iniciativas contratadas para incorporar nuevas capacidades TICS</t>
  </si>
  <si>
    <t>Personal del Grupo de Tecnologías, Director DAF, Hardware, Software, Servicios Tecnologicos, Sistemas de Información</t>
  </si>
  <si>
    <t>Funcionamiento (Adquisición de bienes y servicios)</t>
  </si>
  <si>
    <t>Fortalecer y mantener las capacidades de servicios tecnológicos para la transformación digital TIC</t>
  </si>
  <si>
    <t>Reporte de avance de las iniciativas contratadas para fortalecer o sostener la operación TICS</t>
  </si>
  <si>
    <t xml:space="preserve">Porcentaje de casos (Requerimientos, problemas o incidentes) solucionados </t>
  </si>
  <si>
    <t>(Número de casos solucionados en el sistema de mesa de ayuda) / (Número de casos registrados en el sistema de mesa de ayuda) x 100</t>
  </si>
  <si>
    <t>Gestionar y atender oportunamente los requerimientos, problemas e incidentes de servicios TIC.</t>
  </si>
  <si>
    <t xml:space="preserve">$ -   </t>
  </si>
  <si>
    <t xml:space="preserve">Informe de gestión de casos </t>
  </si>
  <si>
    <t>Erika Marcela Quiñones</t>
  </si>
  <si>
    <t>Porcentaje de cumplimiento de las actividades ejecutadas del plan de seguridad de la información.</t>
  </si>
  <si>
    <t>(Número de actividades ejecutadas)/ (número de actividades planeadas) x 100</t>
  </si>
  <si>
    <t>Mantener el Sistema de Gestión de Seguridad y Privacidad de la Información</t>
  </si>
  <si>
    <t>Informe de seguimiento Plan del Sistema de Gestión de Seguridad y Privacidad de la Información</t>
  </si>
  <si>
    <t xml:space="preserve">Convergencia regional, 
Transformación productiva, </t>
  </si>
  <si>
    <t>Optimizar el modelo de operación para contribuir de manera efectiva al logro de los propósitos institucionales</t>
  </si>
  <si>
    <t>OPT-126</t>
  </si>
  <si>
    <t>P13</t>
  </si>
  <si>
    <t>Implementación del Plan Estratégico de Comunicaciones en la vigencia 2026</t>
  </si>
  <si>
    <t>S22</t>
  </si>
  <si>
    <t>Porcentaje del Plan Estratégico de Comunicaciones PEC 2026 implementado</t>
  </si>
  <si>
    <t>Grupos de valor involucrados para la actividad</t>
  </si>
  <si>
    <t>Porcentaje de avance en la implementación del PEC durante el período</t>
  </si>
  <si>
    <t>Elaborar y publicar boletín interno "Mi Agencia al Día"</t>
  </si>
  <si>
    <t>Documento con evidencia de boletines elaborados y publicados</t>
  </si>
  <si>
    <t>Andrés Felipe Rodriguez Ríos</t>
  </si>
  <si>
    <t>Elaborar y publicar el boletín virtual mensual externo "Cooperación para la Vida" y el boletín "En Breve" en redes sociales</t>
  </si>
  <si>
    <t xml:space="preserve">Documento con evidencia de boletines elaborados y publicados </t>
  </si>
  <si>
    <t>Desarrollar estrategia de redes sociales</t>
  </si>
  <si>
    <t>Documento con parrilla y análisis de las redes sociales</t>
  </si>
  <si>
    <t>Desarrollar estrategia de comunicación para los eventos que realice la Agencia</t>
  </si>
  <si>
    <t xml:space="preserve">Documento con evidencia de piezas y canales de los eventos que visibilizan la gestión de la Agencia. </t>
  </si>
  <si>
    <t>Analizar los resultados de la implementación del Plan Estratégico de Comunicaciones obtenidos durante la vigencia 2026</t>
  </si>
  <si>
    <t>Documento Word con metodolgía DOFA</t>
  </si>
  <si>
    <t>P14</t>
  </si>
  <si>
    <t>Implementación de la política de prevención de daño antijurídico en la vigencia 2026</t>
  </si>
  <si>
    <t>Diana del Pilar Morales Betancourt</t>
  </si>
  <si>
    <t>S23</t>
  </si>
  <si>
    <t>Porcentaje de la política de prevención de daño antijurídico implementada en la vigencia 2026</t>
  </si>
  <si>
    <t>Gestión Jurídica</t>
  </si>
  <si>
    <t>Uusuarios internos de APC-Colombia, proveedores , entidades, aliados</t>
  </si>
  <si>
    <t>(Actividades de la política de prevención de daño antijurídico ejecutadas / actividades de la política de prevención de daño antijurídico  programadas)*100</t>
  </si>
  <si>
    <t>Realizar mesas de trabajo interinstitucional con entidades aliadas técnicas, beneficiarias, ejecutoras y oferentes de cooperación internacional técnica y financiera no reembolsable, a solicitud de las Direcciones Técnicas y áreas de trabajo de la Agencia.</t>
  </si>
  <si>
    <t>Portafolio de evidencias y/o Presentaciones y/o Lista de asistencia</t>
  </si>
  <si>
    <t>Cesar Camilo Saavedra Arteaga</t>
  </si>
  <si>
    <t>Equipo de gestión de Talento Humano</t>
  </si>
  <si>
    <t xml:space="preserve">Realizar un espacio de conocimiento con supervisores de contratos APC-Colombia y aliados técnicos </t>
  </si>
  <si>
    <t>Equipo de gestión de Talento Humano y Equipo de gestión contractual</t>
  </si>
  <si>
    <t>P15</t>
  </si>
  <si>
    <t>Implementación del plan de trabajo del proceso de gestión administrativa 2026</t>
  </si>
  <si>
    <t>Lina Paola Ramirez Diaz</t>
  </si>
  <si>
    <t>S24</t>
  </si>
  <si>
    <t xml:space="preserve">Plan de trabajo del proceso de gestión administrativa 2026 implementado </t>
  </si>
  <si>
    <t>Gestión Administrativa</t>
  </si>
  <si>
    <t>usuarios internos</t>
  </si>
  <si>
    <t>Porcentaje de implementación del Plan de trabajo del proceso de gestión administrativa 2026 en el 2026</t>
  </si>
  <si>
    <t>Definir, implementar y hacer seguimiento al plan de trabajo del proceso de gestión administrativa</t>
  </si>
  <si>
    <t xml:space="preserve">Plan de gestión administrativa formulado. Tablero de control al desarrollo de actividades del Pinar - PGD - Servicio al ciudadano) </t>
  </si>
  <si>
    <t>Avanzar en las actividades relacionadas con la gestion documental enfocadas a la politica de MIPG</t>
  </si>
  <si>
    <t xml:space="preserve">Tablero de control de medición avance de las actividades de gestión documental </t>
  </si>
  <si>
    <t>Realizar seguimiento y evaluación al Plan Institucional de Gestión Ambiental - PIGA</t>
  </si>
  <si>
    <t>Plan Institucional de Gestión Ambiental actualizado.</t>
  </si>
  <si>
    <t xml:space="preserve">Realizar el seguimiento al Plan Anual de Adquisiciones vigente  de la entidad al menos tres (3) veces al año con el proceso gestión Contractual </t>
  </si>
  <si>
    <t>Resultado del seguimiento efectuado al Plan Anual de Adquisiciones de la entidad.</t>
  </si>
  <si>
    <t>P16</t>
  </si>
  <si>
    <t xml:space="preserve">
Implementación del Plan Estratégico de Talento Humano en la vigencia 2026</t>
  </si>
  <si>
    <t xml:space="preserve">
Yvette Araújo Hernández</t>
  </si>
  <si>
    <t>S25</t>
  </si>
  <si>
    <t xml:space="preserve">
Porcentaje del Nivel de cumplimiento del Plan Estratégico del Talento Humano en la vigencia 2026</t>
  </si>
  <si>
    <t xml:space="preserve">
Gestión del Talento Humano</t>
  </si>
  <si>
    <t xml:space="preserve">
Dirección Administrativa y Financiera</t>
  </si>
  <si>
    <t xml:space="preserve">
Todos los procesos</t>
  </si>
  <si>
    <t xml:space="preserve">(((([No. De Actividades ejecutadas PIC]/[No. Actividades Programadas PIC 2026])*0.3+([No. Actividades ejecutadas PEI]/[No. Actividades Programadas PEI 2026])*0.3+([No Actividades Ejecutadas PASGSST 2026]/[No. Actividades Programadas PASGSST 2026])*0.2+([No. actividades ejecutadas PAV]/[No. actividades programadas PAV 2026])*0.2)*100)*0.25)
</t>
  </si>
  <si>
    <t>NA</t>
  </si>
  <si>
    <t>Formular y publicar los planes de TH en la sede electrónica de la Entidad correspondientes a la vigencia 2026</t>
  </si>
  <si>
    <t>Planes publicados en la sede electrónica</t>
  </si>
  <si>
    <t>Yvette Araujo Hernandez</t>
  </si>
  <si>
    <t>Ejecutar y realizar seguimiento a los planes  de Talento Humano</t>
  </si>
  <si>
    <t>Informe consolidado de los planes de TH</t>
  </si>
  <si>
    <t>Evaluar los resultados de la ejecución de los planes de Talento Humano</t>
  </si>
  <si>
    <t xml:space="preserve">Informe de la evaluacion consolidada de los planes de TH </t>
  </si>
  <si>
    <t>P17</t>
  </si>
  <si>
    <t>Implementación plan de trabajo de gestión contractual vigencia 2026</t>
  </si>
  <si>
    <t>Edna Lorena Yisseth León Savedra</t>
  </si>
  <si>
    <t>S26</t>
  </si>
  <si>
    <t>Porcentaje de avance del plan de trabajo de gestion contractual Vigencia 2026</t>
  </si>
  <si>
    <t>Gestión Contractual</t>
  </si>
  <si>
    <t>Usuarios internos de APC-Coiombia, proveedores</t>
  </si>
  <si>
    <t>Elaborar la Guía o Lineamiento para el Proceso Administrativo Sancionatorio Contractual</t>
  </si>
  <si>
    <t>Actas de reunion, correos electrónicos y proyecto guia y/o lineamiento</t>
  </si>
  <si>
    <t>Edna Leon</t>
  </si>
  <si>
    <t>Realizar capacitación sobre el contenido del documento de lineamientos sobre la debida diligencia en la supervisión de contratos, conforme al plan de trabajo de la implementación de la política de prevención del daño antijurídico 2026-2027</t>
  </si>
  <si>
    <t>Liistado de asistencia, fotografías, presentación</t>
  </si>
  <si>
    <t>Jennifer Sierra</t>
  </si>
  <si>
    <t>Realizar seguimiento, a partir del mes de febrero, a la matriz de gestión contractual, a través de mesas de trabajo programadas</t>
  </si>
  <si>
    <t>Actas de reunion, lista de asistencia  y matriz de datos contractual</t>
  </si>
  <si>
    <t xml:space="preserve">Ivanna Berrio </t>
  </si>
  <si>
    <t>P18</t>
  </si>
  <si>
    <t>Implementación del plan Maestro de Planeación y Seguimiento Institucional 2026</t>
  </si>
  <si>
    <t>María Victoria Losada Trujillo</t>
  </si>
  <si>
    <t>S27</t>
  </si>
  <si>
    <t>Porcentaje del Plan Maestro de Planeación y Seguimiento Institucional implementado</t>
  </si>
  <si>
    <t>usuarios internos
Cabeza de sector, DNP</t>
  </si>
  <si>
    <t>(Actividades del plan maestro de planeación y seguimiento institucional 2026 ejecutadas / actividades del plan maestro de planeación y seguimiento institucional 2026 programadas)*100</t>
  </si>
  <si>
    <t>Formular el cronograma de acciones del plan Maestro de Planeación  2026</t>
  </si>
  <si>
    <t>Cronograma de acciones definidas</t>
  </si>
  <si>
    <t>Diana Alexandra Briceño Sierra</t>
  </si>
  <si>
    <t>Realizar la ejecución y seguimiento a las acciones del cronograma el plan Maestro de Planeación  2026</t>
  </si>
  <si>
    <t>Matriz de seguimiento de acciones definidias</t>
  </si>
  <si>
    <t>P19</t>
  </si>
  <si>
    <t>Elaboración y publicación de estados financieros en la vigencia 2025</t>
  </si>
  <si>
    <t>Faisuly Urrea López</t>
  </si>
  <si>
    <t>S28</t>
  </si>
  <si>
    <t>Porcentaje de estados financieros elaborados y publicados</t>
  </si>
  <si>
    <t>Gestión Financiera</t>
  </si>
  <si>
    <t>Proceso de Gestión Financiera</t>
  </si>
  <si>
    <t>(Estados financieros elaborados y publicados / Estados financieros programados) * 100</t>
  </si>
  <si>
    <t>Registrar oportunamente las obligaciones tramitadas al grupo financiero</t>
  </si>
  <si>
    <t>Listado de obligaciones</t>
  </si>
  <si>
    <t>Carlos Castañeda</t>
  </si>
  <si>
    <t>Personal del proceso</t>
  </si>
  <si>
    <t>Analizar y depurar las cuentas contables</t>
  </si>
  <si>
    <t>Ajustes contables</t>
  </si>
  <si>
    <t>Faisuly Urrea</t>
  </si>
  <si>
    <t>P20</t>
  </si>
  <si>
    <t>Ejecución del Plan de Trabajo de Control Interno vigencia 2026</t>
  </si>
  <si>
    <t>Carlos Alberto Aristizábal Ospina</t>
  </si>
  <si>
    <t>S29</t>
  </si>
  <si>
    <t>Porcentaje del plan de trabajo de control interno ejecutado</t>
  </si>
  <si>
    <t>Evaluación control y mejora</t>
  </si>
  <si>
    <t>Procesos/dependencias responsables de las actividades asIgnadas por ley.</t>
  </si>
  <si>
    <t>Uusuarios internos de APC-Coiombia</t>
  </si>
  <si>
    <t>(Actividades del plan de trabajo de control interno ejecutadas / actividades del plan de trabajo de control interno programadas)*100</t>
  </si>
  <si>
    <t>Formular plan de trabajo (auditoría)</t>
  </si>
  <si>
    <t xml:space="preserve">Plan de trabajo aprobado. Acta Comité de Cooridnación Sistema de Control Interno </t>
  </si>
  <si>
    <t>Claudia Milena Lasso Sanchez</t>
  </si>
  <si>
    <t>Ejecutar el plan de trabajo (auditoría)</t>
  </si>
  <si>
    <t>Informes de Auditoría publicados</t>
  </si>
  <si>
    <r>
      <rPr>
        <b/>
        <sz val="12"/>
        <color theme="1"/>
        <rFont val="Arial"/>
        <family val="2"/>
      </rPr>
      <t>Nota:</t>
    </r>
    <r>
      <rPr>
        <sz val="12"/>
        <color theme="1"/>
        <rFont val="Arial"/>
        <family val="2"/>
      </rPr>
      <t xml:space="preserve"> Si es necesario que las celdas se combinen, se puede realizar de acuerdo con la necesidad.</t>
    </r>
  </si>
  <si>
    <t xml:space="preserve">Teléfono: (+57) 601 601 2424 | Línea gratuita: 01 8000 41 37 95 | Código postal: 110221
Dirección: Carrera 10 No. 97A - 13, Torre A, Piso 6 | Bogotá D.C., Colombia 
www.apccolombia.gov.co
</t>
  </si>
  <si>
    <t xml:space="preserve"> </t>
  </si>
  <si>
    <t xml:space="preserve">VIGENCIA </t>
  </si>
  <si>
    <t>VERSIÓN</t>
  </si>
  <si>
    <t>CONTROL DE CAMBIOS</t>
  </si>
  <si>
    <t>Avance a 
Marzo 31</t>
  </si>
  <si>
    <t>Avance a 
Junio 30</t>
  </si>
  <si>
    <t>Avance a Septiembre 30</t>
  </si>
  <si>
    <t xml:space="preserve">Avance a Diciembre 31 </t>
  </si>
  <si>
    <t>Avance acumulado</t>
  </si>
  <si>
    <t>Avance promedio 
acumulado de las 
actividades</t>
  </si>
  <si>
    <t>Avance % en el 1º trimestre</t>
  </si>
  <si>
    <t>Avance % en el 2º trimestre</t>
  </si>
  <si>
    <t>Avance % en el 3º trimestre</t>
  </si>
  <si>
    <t>vance % en el 4º trimestre</t>
  </si>
  <si>
    <t>Observaciones al reporte de avance 1º trimestre</t>
  </si>
  <si>
    <t>Observaciones al reporte de avance 2º trimestre</t>
  </si>
  <si>
    <t>Observaciones al reporte de avance 3º trimestre</t>
  </si>
  <si>
    <t>Observaciones al reporte de avance 4º trimestre</t>
  </si>
  <si>
    <t>Durante el período se avanzó como estuvo previsto, producto de ello se ejecutaron recursos por $18,1 millones, de los asignados para el desarrollo de la actividad</t>
  </si>
  <si>
    <t>Durante el período se avanzó como estuvo previsto, producto de ello se ejecutaron recursos por $12,3 millones, de los asignados para el desarrollo de la actividad. con base al avance de la meta del indicador del proyecto. el avance se llevo acabo conforme a lo previsto, lo cual es consistente con el avance promedio de la meta del indicador</t>
  </si>
  <si>
    <t>Durante el período se conformo el el equipo de gobernanza del conocimiento de la entidad, se les socializó la hoja de ruta y se suscribio acta de constitución del equipo de gobernanza.</t>
  </si>
  <si>
    <r>
      <rPr>
        <sz val="10"/>
        <color rgb="FF000000"/>
        <rFont val="Arial"/>
      </rPr>
      <t xml:space="preserve">Durante el período se elaboraron y publicaron boletines semanales, consolidandose como el eje articulador de la comunicación organizacional de APC-Colombia, el avance de la actividad demando recursos en el período por $23,375,000. </t>
    </r>
    <r>
      <rPr>
        <b/>
        <sz val="10"/>
        <color rgb="FF000000"/>
        <rFont val="Arial"/>
      </rPr>
      <t xml:space="preserve">OBSERVACIÓN GENERAL DEL PROYECTO: </t>
    </r>
    <r>
      <rPr>
        <sz val="10"/>
        <color rgb="FF000000"/>
        <rFont val="Arial"/>
      </rPr>
      <t>En términos generales el avance de la meta del proyecto y de las actividades que lo desarrollan es satisfactorio, sin embargo se evidencia un avance de la meta del indicador del 25%, distante 5 puntos porcentuales con relación al avance promedio de las actividades del proyecto, no se presetan por parte del proyecto las circunstancias que generaron esa desviación.</t>
    </r>
  </si>
  <si>
    <t>Durante el trimestre se llevaron a cabo las tareas recurrentes que el desarrollo de la actividad demanda, porducto de ello el avance por centual del desarrollo de la actividafue del 25%</t>
  </si>
  <si>
    <t xml:space="preserve">Durante el trimestre se realizaron las acciones inherentes a la naturaleza de la actividad, lo cual demando recursos por $23,375,000 </t>
  </si>
  <si>
    <t>Durante el primer trimestre de 2026, se trabajó en la visibilización de eventos de alto nivel que posicionan a la Agencia como un referente técnico en la Cooperación Sur-Sur y la eficacia de la Cooperación para el desarrollo. producto de ello de los recursos asignados para el desarrollo de la actividad, se ejecutaron $23,375,000</t>
  </si>
  <si>
    <t>Lucena del Carmen Valencia Giraldo</t>
  </si>
  <si>
    <r>
      <rPr>
        <sz val="10"/>
        <color rgb="FF000000"/>
        <rFont val="Arial"/>
      </rPr>
      <t xml:space="preserve">Durante el 1º trimestre se realizaron las acciones previstas a través de la realizxación de siete (7) mesas de trabajo on entidades aliadas técnicas, beneficiarias, ejecutoras y oferentes de cooperación internacional técnica y financiera no reembolsable, que fueron solicitadas por los diferentes actores de la cooperación. </t>
    </r>
    <r>
      <rPr>
        <b/>
        <sz val="10"/>
        <color rgb="FF000000"/>
        <rFont val="Arial"/>
      </rPr>
      <t>OBSERVACIÓN GENERAL DEL PROYECTO:</t>
    </r>
    <r>
      <rPr>
        <sz val="10"/>
        <color rgb="FF000000"/>
        <rFont val="Arial"/>
      </rPr>
      <t xml:space="preserve"> En general el proyecto inicio con el desarrollo de las actividades previstas y por consiguiente el alcance de la meta del indicador</t>
    </r>
  </si>
  <si>
    <t>Durante el el primer trimeste se formulo el Plan Maestro de Planeación, conforme a lo planeado</t>
  </si>
  <si>
    <r>
      <rPr>
        <sz val="10"/>
        <color rgb="FF000000"/>
        <rFont val="Arial"/>
      </rPr>
      <t xml:space="preserve">En el primer trimestre de 2026: se ejecutaron 14 actividades al 100%, que representan el 23% del avance en la ejecución total del cronograma de las acciones definidas, así: 5 actividades en Planear, 6 actividades en Hacer, 1 actividad en Verificar y 2 actividades en Actuar.
En cuanto a la ejecución de los recursos asignados para el desarrollo de la actividad, en el período no se ejecutaron recursos. </t>
    </r>
    <r>
      <rPr>
        <b/>
        <sz val="10"/>
        <color rgb="FF000000"/>
        <rFont val="Arial"/>
      </rPr>
      <t xml:space="preserve">OBSERVACIÓN GENERAL DEL PROYECTO: </t>
    </r>
    <r>
      <rPr>
        <sz val="10"/>
        <color rgb="FF000000"/>
        <rFont val="Arial"/>
      </rPr>
      <t>La variación del avance de las actividades del Plan de Acción frente al avance de la meta del indicador, ovedece de una parte a que la actividad de formular el Plan maestro se desarrollo en su totalidad en el primer trimeste, y las actividades que lo componen no todas iniciaron ejecución en el período evaluado, lo cual hace que también se presente esa ligera variación entre el avance de la meta del indicador y la meta propuesta, no obstante, se espera que en los períodos siguientes se avance y se cumpla la meta acumulada propuesta del indicador.</t>
    </r>
  </si>
  <si>
    <t>Durante el 1º trimestre el Plan de trabajo, fue aprobado mediante reunión del Comité Institucional de Coordinación del Sistema de Control Interno de APC-COLOMBIA, el día 29 de Enero de 2026,</t>
  </si>
  <si>
    <r>
      <rPr>
        <sz val="10"/>
        <color rgb="FF000000"/>
        <rFont val="Arial"/>
      </rPr>
      <t xml:space="preserve">Durante el primer trimestre se ejecutaron 10 actividades de 29 que corresponden al Plan de Trabajo establecido para la vigencia, es decir el avance fue del 34%. </t>
    </r>
    <r>
      <rPr>
        <b/>
        <sz val="10"/>
        <color rgb="FF000000"/>
        <rFont val="Arial"/>
      </rPr>
      <t xml:space="preserve">OBSERVACIÓN GENERAL DEL PROYECTO: </t>
    </r>
    <r>
      <rPr>
        <sz val="10"/>
        <color rgb="FF000000"/>
        <rFont val="Arial"/>
      </rPr>
      <t>En terminos generales el proyecto ha venido ejecutandose según lo previsto, no obstante se evidencia diferencia entre el porcentaje de avance del promedio de las actividades y el de la meta del indicador, el proceso presenta la justificación al respecto, se espera que en los proximos períodos la brecha se diluya en su totalidad.</t>
    </r>
  </si>
  <si>
    <t>Se suscribieron contrtratos de prestación de servicios tendientes a apoyar el desarrollo de la actividad. El avance de la actividad demando recursos por $86,224,458</t>
  </si>
  <si>
    <t>Se suscribieron contratos de prestación de servicios tendientes a apoyar el desarrollo de la actividad. Por otra parte, se adelantaron reuniones de exploración y negociación de los nuevos intercambios col col a implementar para la vigencia. El avance de la actividad demando recursos por $16.400.000</t>
  </si>
  <si>
    <r>
      <rPr>
        <sz val="10"/>
        <color rgb="FF000000"/>
        <rFont val="Arial"/>
      </rPr>
      <t xml:space="preserve">Se suscribieron contrtratos de prestación de servicios tendientes a apoyar el desarrollo de la actividad, producto de lo cual se adelantaron espacios de fortalecimiento de capacidades. El avance de la actividade demando recursos por $24,2 millones. </t>
    </r>
    <r>
      <rPr>
        <b/>
        <sz val="10"/>
        <color rgb="FF000000"/>
        <rFont val="Arial"/>
      </rPr>
      <t xml:space="preserve">OBSERVACIÓN GENERAL DEL PROYECTO: </t>
    </r>
    <r>
      <rPr>
        <sz val="10"/>
        <color rgb="FF000000"/>
        <rFont val="Arial"/>
      </rPr>
      <t>Enterminos generales el proyecto ha iniciado sy ejecución acorde a lo esperado, se observa coherencia entre el avance de la meta del indicador 26,47%, ligeranmente superior a la meta propuesta (25%) y el promedio del desarrollo de las actividades (23%</t>
    </r>
  </si>
  <si>
    <r>
      <rPr>
        <sz val="10"/>
        <color rgb="FF000000"/>
        <rFont val="Arial"/>
      </rPr>
      <t xml:space="preserve">Durante el período se avanzó en el desarrollo0 de la actividad como estaba previsto, es asi que dentro de las acciones a realizar se adelanto el seguimiento y avance a las 10 acciones en el marco de la estrategia de cooperación internacional lo cual muestra un avance del 70% en el desarrollo de la actividad. Producto de lo antterior se ejecutaron recursos por $16,0 millones. </t>
    </r>
    <r>
      <rPr>
        <b/>
        <sz val="10"/>
        <color rgb="FF000000"/>
        <rFont val="Arial"/>
      </rPr>
      <t>OBSERVACIÓN GENERAL DEL PROYECTO</t>
    </r>
    <r>
      <rPr>
        <sz val="10"/>
        <color rgb="FF000000"/>
        <rFont val="Arial"/>
      </rPr>
      <t>: Se reporta un avance en el desarrollo de la actividad del 70% coherente con el avance de la meta del indicador, sin embargo dentro del análisis de la meta del indicador, no se menciona la necesidad de modificar la meta del indicador dado el avance que se reporta, así como los criterios que se tuvieron para planear el avance de la meta del indicador para llevarla a cabo durante todo el año, considerando que la idea es cumplir la meta antes de culminar el período de gobierno.</t>
    </r>
  </si>
  <si>
    <t>Durante este primer trimestre se suscribió el contrato de prestación de servicios No. 082 de 2026, para apoyar el desarrollo de la actividad, por otra parte, se viene adelantando la suscripción del memorando de entendimiento entre el Fondo Colombia en Paz y la Agencia Presidencial de Cooperación Internacional, APC Colombia, el cual fue remitido a la Oficina Asesora Jurídica de APC Colombia para su revisión y aprobación, previo el inicio de firmas.
Se reporta avance en el desarrollo de la actividad del 25% y ejecución de recursos por 7.0 millones</t>
  </si>
  <si>
    <t>Durante el primer trimestre se presento al Comite Asesor de Contrapartida Nacional a iniciativa “Programa de Producción Láctea Sostenible con Valor Agregado e Innovación para la Conservación Amazónica (Quesería Rural)”, la cual fue recomendada al comite, la directora general mediante oficio aprobo la recomendación con base en la cual se suscribio el convenio 4 de 2026 por $850,0 miillones, de los cuales se obligaron y giraron $340,0 millones. Producto de lo anterios se reporta u n avance en el desarrollo de la actividad del 25%</t>
  </si>
  <si>
    <r>
      <t xml:space="preserve">Priorizar los proyectos de cooperación internacional </t>
    </r>
    <r>
      <rPr>
        <sz val="11"/>
        <rFont val="Aptos Narrow (Cuerpo)"/>
      </rPr>
      <t>para</t>
    </r>
    <r>
      <rPr>
        <sz val="11"/>
        <rFont val="Aptos Narrow"/>
        <family val="2"/>
      </rPr>
      <t xml:space="preserve"> cofinanciar con recursos de contrapartida nacional.</t>
    </r>
  </si>
  <si>
    <r>
      <rPr>
        <sz val="10"/>
        <color rgb="FF000000"/>
        <rFont val="Arial"/>
      </rPr>
      <t xml:space="preserve">Durante el período se identificaron 37 proyectos de los cuales se priorizaron 7, al mismo tiempo se suscribieron los contratos de prestación de servicios 09 y 019 de 2026 por $40,0 millones, para apoyar la ejecución de la actividad. con base en lo antes dicho se concluye que el desarrollo de la actividad se ejecutó al 100%. </t>
    </r>
    <r>
      <rPr>
        <b/>
        <sz val="10"/>
        <color rgb="FF000000"/>
        <rFont val="Arial"/>
      </rPr>
      <t>OBSERVACIÓN GENERAL DEL PROYECTO:</t>
    </r>
    <r>
      <rPr>
        <sz val="10"/>
        <color rgb="FF000000"/>
        <rFont val="Arial"/>
      </rPr>
      <t xml:space="preserve"> en terrminos generales el proyecto ha venido avanzando según lo previsto, sin embargo, por una parte, el avance de la meta del indicador es consistente con el promedio del avance de las actividades del proyecto es importante tener en cuenta que el avance de la meta del indicador se debe calcular con base en los recursos girados al o a los convinientes, sin incluir los que se giran a los colaboradores para apoyar las actividades propias del proceso.</t>
    </r>
  </si>
  <si>
    <t>Se inicia la ejecución de la actividad a partir del 1º de abriul de 2026</t>
  </si>
  <si>
    <r>
      <rPr>
        <sz val="10"/>
        <color rgb="FF000000"/>
        <rFont val="Arial"/>
      </rPr>
      <t xml:space="preserve">Durante el primer trimestre de 2026 se gestionó la participación en siete cursos cortos ofertados por la Academy for International Business Officials (AIBO), todos desarrollados bajo modalidad presencial, con carácter multilateral y cobertura completa. 
Por otra parte, se dictaron diez (10) talleres y charlas de fortalecimiento de capacidades a actores del Sistema Nacional de Cooperación Internacional de Colombia (SNCIC). El avance en el desarrollo de la actividad demandó la totalidad de los recursos asignados para l desarrollo de la actividad durante la vigencia.  </t>
    </r>
    <r>
      <rPr>
        <b/>
        <sz val="10"/>
        <color rgb="FF000000"/>
        <rFont val="Arial"/>
      </rPr>
      <t xml:space="preserve">OBSERVACIÓN GENERAL DEL PROYECTO:  </t>
    </r>
    <r>
      <rPr>
        <sz val="10"/>
        <color rgb="FF000000"/>
        <rFont val="Arial"/>
      </rPr>
      <t>En general el desarrollo de la actividad del proyecto se llevo a cabo dentro de lo previsto, sin embargo, en cuanto al avance de la meta del indicador  este fue mas que proporcional frente a lo programado, el proceso no menciona a que se debio la variación, como tan poco su incidencia para el alcance de las metas parciales de los proximos períodos y por consiguiente de la general, al cabo de la vigencia.</t>
    </r>
  </si>
  <si>
    <r>
      <rPr>
        <sz val="10"/>
        <color rgb="FF000000"/>
        <rFont val="Arial"/>
      </rPr>
      <t xml:space="preserve">Durante el período se realizaron acciones que permitieron concretar tres alianzas que amplían el alcance geográfico y temático de la Cooperación Sur - Sur y Triangular que ofrece Colombia., el avance en el desarrollo de la actividad fue 37,5% y ejecución de recursos por $3,979,605,000. </t>
    </r>
    <r>
      <rPr>
        <b/>
        <sz val="10"/>
        <color rgb="FF000000"/>
        <rFont val="Arial"/>
      </rPr>
      <t xml:space="preserve"> OBSERVACIÓN GENERAL DEL PROYECTO</t>
    </r>
    <r>
      <rPr>
        <sz val="10"/>
        <color rgb="FF000000"/>
        <rFont val="Arial"/>
      </rPr>
      <t>: El proceso reporta avance de la actividad del 38% el cual no es consistente con el reporte del avance la meta establecida para el período, la misma solo se cumplió en un 75%, el proceso prevé un posible ajuste a la meta para lo que resta de la vigencia.</t>
    </r>
  </si>
  <si>
    <t>Abril 20, se devolvio el avance para corregir el perído a reportar</t>
  </si>
  <si>
    <r>
      <rPr>
        <b/>
        <sz val="10"/>
        <color rgb="FF000000"/>
        <rFont val="Arial"/>
      </rPr>
      <t xml:space="preserve">OBSERVACIÓN GENERAL DEL PROYECTO: </t>
    </r>
    <r>
      <rPr>
        <sz val="10"/>
        <color rgb="FF000000"/>
        <rFont val="Arial"/>
      </rPr>
      <t>En terminos generales el avance de la meta del indicador y de la actividad que desarrolla el proyecto, son consistentes en cuanto al grado de avance</t>
    </r>
  </si>
  <si>
    <t>34%,62</t>
  </si>
  <si>
    <t>Durante el período se avanzó en el desarrollo de las actividades prevista, con un por centaje de avance del 34,62% y ehjecución de recursos por $65,4 millones, en relación con el avance de la meta del indicador, la meta es del 25% y se avanzó en 34,62, por optimización de los tiempos.</t>
  </si>
  <si>
    <t>el proceso reportó el siguiente avance durante el período: "Se hizo a acompañamiento a negociaciones de Estrategia país con:
Suecia: Se brindaron aportes y orientación para la consolidación de insumos que fueron enviados por la Cancillería de Colombia al gobierno de Suecia, esto en el marco de la definición de la nueva estrategia de cooperación con Colombia que el gobierno de Suecia se encuentra formulando.
Unión Europea: Se participó en reunión con Cancillería en la que se socializó el cronograma y metodología de las negociaciones del Convenio de cooperación Colombia – UE.</t>
  </si>
  <si>
    <t>Durante el período se participo en diferentes mecanismos de gobernanza, tales como Banca Multilateral - BID y CAF-, y en el Fondo de las  Naciones Unidas para el Sostenimiento de la Paz MPTF. Mayo 4 de 2026.</t>
  </si>
  <si>
    <t>Se avanzó en el 25% desarrollo de la actividad como estaba previsto, el avance de la actidad no demandó recursos en el período</t>
  </si>
  <si>
    <t>Durante el trimestre se avanzó en 25% en la formulación y concertación de planes de trabajo con fuentes bilaterales y multilaterales, el avance en el desarrollo de la actividad no demando recursos financieros.</t>
  </si>
  <si>
    <t>Durante el trimestre se realizaron 14 reuniones de socialización, en el trimestre se consolido y lanzo el escritorio de filantropía que ya cuenta con 11 aliados participantes, que son la gran mayoría de las entidades que prestan patrocinio fiscal a organizaciones colombianas. Debido a lo anterior, el desarrollo de la actividad presenta un avance del 45%</t>
  </si>
  <si>
    <t>Durante el período se realizarón 28 eventos y reuniones de socializacion de las nuevas fuentes de cooperacion internacional, de los recursos asignados para el desarrollo de la actividad, durante el período no se ejecutaron recursos.</t>
  </si>
  <si>
    <t>Durante el trimestre se elaboraron 4 partes del documento en borrador, lo que representa un avance en el desarrollo de la actividad del 25%, el avance de la actividad no demando recursos financieros para su ejecución</t>
  </si>
  <si>
    <r>
      <rPr>
        <sz val="10"/>
        <color rgb="FF000000"/>
        <rFont val="Arial"/>
      </rPr>
      <t xml:space="preserve">El proceso reportó haber generado varios espacios para socializar la estrategia con socios, entre esos : Ford Foundation y fundaciones empresariales, fondos públicos y el DNP, reuniones con patrocinadores fiscales en EEUU, socialización con la embajada de Colombia en Suiza y una socialización interna en APC Colombia sobre la estrategia. Durante el período se ejecutaron recursos por $8,6 millones, del total asignado para el desarrollo de la actividad.
</t>
    </r>
    <r>
      <rPr>
        <b/>
        <sz val="10"/>
        <color rgb="FF000000"/>
        <rFont val="Arial"/>
      </rPr>
      <t xml:space="preserve">OBSERVACIÓN GENERAL DEL PROYECTO: </t>
    </r>
    <r>
      <rPr>
        <sz val="10"/>
        <color rgb="FF000000"/>
        <rFont val="Arial"/>
      </rPr>
      <t>En terminos generales el desarrollo del proyecto se ha venido dando según lo planificado, lo cual se evidencia por el avance promedio de las actividades que lo componen (25%), lo cual es coherente con el avance de la meta del indicador.</t>
    </r>
  </si>
  <si>
    <t>Diseño de la Operación Estadística 1</t>
  </si>
  <si>
    <t>Durante le período se elaboró el Plan de Trabajo y elaboraron 4 actividades, así mismo se ejecutaron recursos por $20,0 millones del presupuesto asignado para el desarrollo de la actividad.</t>
  </si>
  <si>
    <t>Diseño de la Operación Estadística 2</t>
  </si>
  <si>
    <t>Mayo 20 se devolvio el reporte de avance : Sin el tramite requerido se devuelve el reporte del avance, por cuanto la descripción del desarrollo de la actividad presentada, no menciona que se hizo durante el período para Fortalecer la Calidad de la Información de CICLOPE</t>
  </si>
  <si>
    <t>Durante el período se realizaron las acciones previstas, las cuales demandaron recursos por $8,6, de los asignados para el desarrollo de la activdad, el avance de la actividad (25%) no es concordante con el avance de la meta del indicador (16.67%), el análisis del indicador no menciona la razón o razones por las cuales no se alcanzó la meta prevista para el período y como ello incidirá en el alcance de las metas parciales de los siguientes períodos y por endel cumplimiento de la meta total.</t>
  </si>
  <si>
    <t>Mayo 19 de 2026. Por favor en la descripción del análisis registrar de forma general como se avanzó en el desarrollo de la actividad, no señalar los nombres de las evidencias que se aportan</t>
  </si>
  <si>
    <t>S eporta la adquisición de compromisos por valor de $4,629,9 millones de los cuales se generaron obligaciones y pagos por 140,8 millones, lo que corresponde a un avance de 1,12% frente a la apropiación asignada para la ejecución del proyecto, por centaje considerado bajo considerando que ha transcurrido una cuarta parte de la vigencia y que el 98 de la apropiación debería de ejecutase totalmente a 31 de diciembre de 2025</t>
  </si>
  <si>
    <t>Mayo 15 de 2026, se devolvio el avance de la actividad, la descripción del avance no evidencia el desarrollo de la actividad.</t>
  </si>
  <si>
    <t xml:space="preserve">Durante el período se adelantaron acciones con el fin de cumplir con el desarrollo de la actividad, mediante gestion con los cooperantes : Fundación Howard G, y Buffet y diputación de barcelona, dichas acciones representan avance de la actividad de 10%
</t>
  </si>
  <si>
    <t>Se registra avance de la actividad, sin embargo se recomienda identificar otra forma de socializar el documento mas que solo enviarlo a través de un correo electrónico, donde no hay un propósito de la socialización y retroalimentación por parte de los interlocutores</t>
  </si>
  <si>
    <t>Durante el primer trimestre del año no se han recibido intenciones de canalización de donaciones en especie, sin embargo, se canalizaron 8 donaciones de Price Philantrophies y una de samaritans purse para un total de 9 donaciones canalizadas</t>
  </si>
  <si>
    <t>No se reporta avance de la actifvidad durante el período</t>
  </si>
  <si>
    <t>De acuerso con las acciones desarrolladas, se registra un avance del 32%y ejecución de recursos por $52.6 millones, el avance de la actividad evidencia incoherencia con el de la meta del indicador, sin embargo, no se justifica la desviación del avance de la meta frente a la programación de la misma, y su incidencia en con relación a las metas establecidas para los periodos posteriores, tampoco se conocen los criterios con los cuales se establecieron las metas, lo cual muestra error en la determinación de las metas.</t>
  </si>
  <si>
    <t>De acuerso con las acciones desarrolladas, se registra un avance del 34%y ejecución de recursos por $21,7 millones, el avance de la actividad evidencia incoherencia con el de la meta del indicador, sin embargo, no se justifica la desviación del avance de la meta frente a la programación de la misma, y su incidencia en con relación a las metas establecidas para los periodos posteriores, tampoco se conocen los criterios con los cuales se establecieron las metas, lo cual muestra error en la determinación de las metas.</t>
  </si>
  <si>
    <t>Durante el período se gestionaron todas los requerimientos recibidos</t>
  </si>
  <si>
    <r>
      <rPr>
        <sz val="10"/>
        <color rgb="FF000000"/>
        <rFont val="Arial"/>
      </rPr>
      <t xml:space="preserve">Drante el período se avanzó un 15% producto de la realización de las siguientes acciones según reporta el proceso:
o Socialización y apropiación del SGSPI (100%), o Ejecución parcial de acciones de mejora (35%)
o Actualización de políticas (33%), • En el plan de tratamiento de riesgos, el progreso se concentra en:
o Publicación del inventario de activos de información (100%), o Actividades iniciales de seguimiento y evaluación de controles (5%).  
</t>
    </r>
    <r>
      <rPr>
        <b/>
        <sz val="10"/>
        <color rgb="FF000000"/>
        <rFont val="Arial"/>
      </rPr>
      <t xml:space="preserve">OBSERVACIÓN GENERAL DEL PROYECTO: </t>
    </r>
    <r>
      <rPr>
        <sz val="10"/>
        <color rgb="FF000000"/>
        <rFont val="Arial"/>
      </rPr>
      <t xml:space="preserve">en terminos generales la ejecución bdel proyecto se ha dado acorde con lo planeado, lo cual se puede evidenciar por el avance promedio de las metas de los indicadores (25%) y el del desarrollo de las actividades (27%)
</t>
    </r>
  </si>
  <si>
    <t>Se avanzó un 15% en el desarrollo de la actividad</t>
  </si>
  <si>
    <t>Se reportó avance en el Plan de Trabajo, acorde con la descripción de del avance presetada por el proceso. el avance reportado representa un 15%. no se reporta avance en la ejecución de los recursos asignados para el desarrollo de la actividad</t>
  </si>
  <si>
    <r>
      <rPr>
        <sz val="10"/>
        <color rgb="FF000000"/>
        <rFont val="Arial"/>
      </rPr>
      <t xml:space="preserve">Se reporta el avance en el desarrollo de la actividad, mediante la realización de las acciones planeadas  para el período. </t>
    </r>
    <r>
      <rPr>
        <b/>
        <sz val="10"/>
        <color rgb="FF000000"/>
        <rFont val="Arial"/>
      </rPr>
      <t>OBSERVACIÓN GENERAL DEL PROYECTO:</t>
    </r>
    <r>
      <rPr>
        <sz val="10"/>
        <color rgb="FF000000"/>
        <rFont val="Arial"/>
      </rPr>
      <t xml:space="preserve"> Respecto al avance de la meta del indicador se cumplio con la meta programada para el período lo cual es consistente con el avance del promedio de las actividades del proyecto</t>
    </r>
  </si>
  <si>
    <t>Se reporta haber efectuado seguimiento al Plan Anual de Adquisiciones, se reporta haber evidenciado incumplimiento en la meta pero no se indican las acciones a tomar a fin de corregir las desviaciones evidenciadas.</t>
  </si>
  <si>
    <t>Silvia Rocio Gómez Sandoval</t>
  </si>
  <si>
    <t xml:space="preserve">Durante el período se elaboraron, aprobaron y publicaron en la sede electronica los diferntes planes de talento humano </t>
  </si>
  <si>
    <r>
      <rPr>
        <sz val="10"/>
        <color rgb="FF000000"/>
        <rFont val="Arial"/>
      </rPr>
      <t xml:space="preserve">Durante el período a partir de la formulación del Plan Estratégico de Talento Humano, se desarrollaron las acciones de los planes PIC - PEI - SGSST - Plan anual de Vacantes y de prevision del Talento Humano. Para el avance del desarrollo de la actifvidad se ejecutaron recursos por $33.926.467. </t>
    </r>
    <r>
      <rPr>
        <b/>
        <sz val="10"/>
        <color rgb="FF000000"/>
        <rFont val="Arial"/>
      </rPr>
      <t>OBSERVACIÓN GENERAL DEL PROYECTO:</t>
    </r>
    <r>
      <rPr>
        <sz val="10"/>
        <color rgb="FF000000"/>
        <rFont val="Arial"/>
      </rPr>
      <t xml:space="preserve"> El proyecto en general avanza como se ha previsto, se formulo el PETH, producto de ello se inicio la ejecución, como se señalo anteriormente, por consiguiente el avance de la meta del indicador es del 25, acorde con la meta propuesta para el período</t>
    </r>
  </si>
  <si>
    <t>La actividad se desarrollará en el 4º trimestre de 2026</t>
  </si>
  <si>
    <t>Jennifer Paola Sierra Calderon</t>
  </si>
  <si>
    <t>Frente a la ejecución de la actividad en el período, el proceso reporto "A la fecha de corte, se ha avanzado en la estructuración inicial de la guía, incluyendo la definición del alcance, recopilación de insumos normativos. Asimismo, se realizó reunión de trabajo para la identificación de los componentes del documento y la asignación de responsabilidades, y se creó el enlace colaborativo para la construcción conjunta del contenido", producto de ello se estima que la actividad ha avanzado en su desarrollo 15% y ejecución de recursos por $24,0 millones.</t>
  </si>
  <si>
    <r>
      <rPr>
        <b/>
        <sz val="10"/>
        <color rgb="FF000000"/>
        <rFont val="Arial"/>
      </rPr>
      <t>OBSERVACIÓN GENERAL DEL PROYECTO</t>
    </r>
    <r>
      <rPr>
        <sz val="10"/>
        <color rgb="FF000000"/>
        <rFont val="Arial"/>
      </rPr>
      <t>: En terminos generales se observa que el desarrollo del proyecto avanza según lo planidficado, acorde con el avance de las actividades que lo componen, sin embargo, el avance de la meta del indicador (25%) es una 44,5% inferior, con relación al avance promedio de las actividades a través de las cuales se ejecuta el proyecto, el proceso en su análisis de la meta del indicador no justifica esas diferencias.</t>
    </r>
  </si>
  <si>
    <r>
      <rPr>
        <sz val="10"/>
        <color rgb="FF000000"/>
        <rFont val="Arial"/>
      </rPr>
      <t xml:space="preserve">El 27 de febrero  y marzo se realizaron por parte del proceso reuniónes de seguimiento a la matriz de gestión contractual dejando las observaciones y compromisos a que hubo lugar, de dicha gestión se reporta una avance de la actividad del 15%. 
</t>
    </r>
    <r>
      <rPr>
        <b/>
        <sz val="10"/>
        <color rgb="FF000000"/>
        <rFont val="Arial"/>
      </rPr>
      <t>OBSERVACIÓN GENERAL DEL PROYECTO: E</t>
    </r>
    <r>
      <rPr>
        <sz val="10"/>
        <color rgb="FF000000"/>
        <rFont val="Arial"/>
      </rPr>
      <t>n terminos generales se observa que el desarrollo del proyecto avanza según lo planidficado, acorde con el avance de las actividades que lo componen, sin embargo, el avance de la meta del indicador (15%) es una tercera parte superior con relación al avance promedio de las actividades, que son las que segun su ejecución permiten alcanzar las metas propuesta, el proceso en su análisis de la meta del indicador no justifica esas diferencias.</t>
    </r>
  </si>
  <si>
    <t>Se registraron oportunamente las obligaciones tramitadas, previa verificación detallada de los soportes correspondientes</t>
  </si>
  <si>
    <r>
      <rPr>
        <sz val="10"/>
        <color rgb="FF000000"/>
        <rFont val="Arial"/>
      </rPr>
      <t xml:space="preserve">Durante el trimestre se revisaron, depuraron y analizaron los saldos de las cuentas, producto de ello se efectuaron los ajustes correspondientes. </t>
    </r>
    <r>
      <rPr>
        <b/>
        <sz val="10"/>
        <color rgb="FF000000"/>
        <rFont val="Arial"/>
      </rPr>
      <t>OBSERVACIÓN GENERAL DEL PROYECTO</t>
    </r>
    <r>
      <rPr>
        <sz val="10"/>
        <color rgb="FF000000"/>
        <rFont val="Arial"/>
      </rPr>
      <t>: En terminos generales se observa que el desarrollo del proyecto avanza según lo planidficado, acorde con el avance de las actividades que lo componen,</t>
    </r>
  </si>
  <si>
    <t>Avance meta indicadores a Marzo 31 de 2026 por Direcciones  - RESPECTO A LA META</t>
  </si>
  <si>
    <t>Dirección Responsable</t>
  </si>
  <si>
    <t>Número de
Indicadores</t>
  </si>
  <si>
    <t>% promedio 
Meta periodo</t>
  </si>
  <si>
    <t>% promedio de avance 
acumulado de la Meta</t>
  </si>
  <si>
    <t>Dirección de Cooperación Interinstitucional</t>
  </si>
  <si>
    <t>Dirección de Demanda de Cooperación Internacional</t>
  </si>
  <si>
    <t>Dirección de Oferta de Cooperación Internacional</t>
  </si>
  <si>
    <t xml:space="preserve">TOTAL </t>
  </si>
  <si>
    <t>Avance meta indicadores a Marzo 31 de 2026 
por Procesos - RESPECTO A LA META</t>
  </si>
  <si>
    <t>Administración de Recursos de Cooperación Internal</t>
  </si>
  <si>
    <t>Gestión del Talento Humano</t>
  </si>
  <si>
    <t>Gestión de Servicios Administrativos</t>
  </si>
  <si>
    <t xml:space="preserve">Gestión de Tecnologías de la Información </t>
  </si>
  <si>
    <t>Evaluación Control y Mejora</t>
  </si>
  <si>
    <t>Gestión de Comunicaciones</t>
  </si>
  <si>
    <t>Preparación y Formulación</t>
  </si>
  <si>
    <t>Implementación y Seguimiento</t>
  </si>
  <si>
    <t>Identificación y Priorización</t>
  </si>
  <si>
    <t>Seguimiento Objetivos Estratégicos a Marzo 31  de 2026 - RESPECTO A LA META</t>
  </si>
  <si>
    <t>Objetivo Estratégico</t>
  </si>
  <si>
    <t xml:space="preserve">% promedio 
Meta </t>
  </si>
  <si>
    <t>Alinear la cooperación internacional</t>
  </si>
  <si>
    <t xml:space="preserve">Gestionar conocimiento </t>
  </si>
  <si>
    <t xml:space="preserve">Optimizar el modelo de operación </t>
  </si>
  <si>
    <t>Producir información de calidad, oportuna y pertinente</t>
  </si>
  <si>
    <t>Observatorio</t>
  </si>
  <si>
    <t>Gestión del conocimiento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</si>
</sst>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quot;$&quot;\ * #,##0.00_-;\-&quot;$&quot;\ * #,##0.00_-;_-&quot;$&quot;\ * &quot;-&quot;??_-;_-@_-"/>
    <numFmt numFmtId="164" formatCode="_-&quot;$&quot;\ * #,##0_-;\-&quot;$&quot;\ * #,##0_-;_-&quot;$&quot;\ * &quot;-&quot;??_-;_-@_-"/>
  </numFmts>
  <fonts count="37">
    <font>
      <sz val="11"/>
      <color theme="1"/>
      <name val="Aptos Narrow"/>
      <family val="2"/>
      <scheme val="minor"/>
    </font>
    <font>
      <sz val="11"/>
      <color theme="1"/>
      <name val="Aptos Narrow"/>
      <family val="2"/>
      <scheme val="minor"/>
    </font>
    <font>
      <b/>
      <sz val="12"/>
      <name val="Arial"/>
      <family val="2"/>
    </font>
    <font>
      <b/>
      <sz val="9"/>
      <color indexed="81"/>
      <name val="Tahoma"/>
      <family val="2"/>
    </font>
    <font>
      <sz val="9"/>
      <color indexed="81"/>
      <name val="Tahoma"/>
      <family val="2"/>
    </font>
    <font>
      <b/>
      <sz val="12"/>
      <color theme="1"/>
      <name val="Arial"/>
      <family val="2"/>
    </font>
    <font>
      <sz val="12"/>
      <color theme="1"/>
      <name val="Arial"/>
      <family val="2"/>
    </font>
    <font>
      <b/>
      <sz val="12"/>
      <color theme="0"/>
      <name val="Arial"/>
      <family val="2"/>
    </font>
    <font>
      <sz val="12"/>
      <name val="Arial"/>
      <family val="2"/>
    </font>
    <font>
      <b/>
      <sz val="12"/>
      <color indexed="81"/>
      <name val="Arial"/>
      <family val="2"/>
    </font>
    <font>
      <sz val="12"/>
      <color indexed="81"/>
      <name val="Arial"/>
      <family val="2"/>
    </font>
    <font>
      <b/>
      <sz val="10"/>
      <name val="Arial"/>
      <family val="2"/>
    </font>
    <font>
      <sz val="10"/>
      <color theme="1"/>
      <name val="Arial"/>
      <family val="2"/>
    </font>
    <font>
      <sz val="10"/>
      <color theme="1"/>
      <name val="Aptos Narrow"/>
      <family val="2"/>
      <scheme val="minor"/>
    </font>
    <font>
      <sz val="10"/>
      <color theme="1"/>
      <name val="Segoe UI"/>
      <family val="2"/>
    </font>
    <font>
      <b/>
      <sz val="10"/>
      <color theme="1"/>
      <name val="Arial"/>
      <family val="2"/>
    </font>
    <font>
      <sz val="10"/>
      <color rgb="FF000000"/>
      <name val="Arial"/>
      <family val="2"/>
    </font>
    <font>
      <sz val="10"/>
      <name val="Arial"/>
      <family val="2"/>
    </font>
    <font>
      <b/>
      <sz val="10"/>
      <color rgb="FF000000"/>
      <name val="Arial"/>
      <family val="2"/>
    </font>
    <font>
      <sz val="11"/>
      <name val="Aptos Narrow"/>
      <family val="2"/>
      <scheme val="minor"/>
    </font>
    <font>
      <sz val="10"/>
      <name val="Aptos Narrow (Cuerpo)"/>
    </font>
    <font>
      <sz val="10"/>
      <name val="Aptos Narrow"/>
      <family val="2"/>
    </font>
    <font>
      <sz val="10"/>
      <name val="Aptos Narrow"/>
      <family val="2"/>
      <scheme val="minor"/>
    </font>
    <font>
      <sz val="12"/>
      <color rgb="FF000000"/>
      <name val="Arial"/>
      <family val="2"/>
    </font>
    <font>
      <sz val="12"/>
      <color theme="0"/>
      <name val="Arial"/>
      <family val="2"/>
    </font>
    <font>
      <sz val="8"/>
      <name val="Aptos Narrow"/>
      <family val="2"/>
      <scheme val="minor"/>
    </font>
    <font>
      <sz val="10"/>
      <color rgb="FF000000"/>
      <name val="Arial"/>
    </font>
    <font>
      <b/>
      <sz val="10"/>
      <color theme="0"/>
      <name val="Arial"/>
    </font>
    <font>
      <sz val="10"/>
      <color rgb="FFFF0000"/>
      <name val="Arial"/>
      <family val="2"/>
    </font>
    <font>
      <b/>
      <sz val="10"/>
      <color rgb="FF000000"/>
      <name val="Arial"/>
    </font>
    <font>
      <sz val="11"/>
      <name val="Arial"/>
      <family val="2"/>
    </font>
    <font>
      <sz val="11"/>
      <name val="Aptos Narrow (Cuerpo)"/>
    </font>
    <font>
      <sz val="11"/>
      <name val="Aptos Narrow"/>
      <family val="2"/>
    </font>
    <font>
      <b/>
      <sz val="11"/>
      <color theme="1"/>
      <name val="Aptos Narrow"/>
      <family val="2"/>
      <scheme val="minor"/>
    </font>
    <font>
      <b/>
      <sz val="11"/>
      <color rgb="FF000000"/>
      <name val="Aptos Narrow"/>
      <family val="2"/>
      <scheme val="minor"/>
    </font>
    <font>
      <b/>
      <sz val="11"/>
      <color rgb="FF000000"/>
      <name val="Calibri"/>
      <family val="2"/>
    </font>
    <font>
      <sz val="11"/>
      <color rgb="FF000000"/>
      <name val="Aptos Narrow"/>
      <family val="2"/>
      <scheme val="minor"/>
    </font>
  </fonts>
  <fills count="23">
    <fill>
      <patternFill patternType="none"/>
    </fill>
    <fill>
      <patternFill patternType="gray125"/>
    </fill>
    <fill>
      <patternFill patternType="solid">
        <fgColor theme="8"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CC66"/>
        <bgColor indexed="64"/>
      </patternFill>
    </fill>
    <fill>
      <patternFill patternType="solid">
        <fgColor theme="3" tint="0.749992370372631"/>
        <bgColor rgb="FF000000"/>
      </patternFill>
    </fill>
    <fill>
      <patternFill patternType="solid">
        <fgColor rgb="FFFFCC66"/>
        <bgColor rgb="FF000000"/>
      </patternFill>
    </fill>
    <fill>
      <patternFill patternType="solid">
        <fgColor rgb="FFFFCC9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3" tint="0.749992370372631"/>
        <bgColor indexed="64"/>
      </patternFill>
    </fill>
    <fill>
      <patternFill patternType="solid">
        <fgColor rgb="FFFFCC99"/>
        <bgColor rgb="FF000000"/>
      </patternFill>
    </fill>
    <fill>
      <patternFill patternType="solid">
        <fgColor rgb="FFDAF2D0"/>
        <bgColor rgb="FF000000"/>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rgb="FF44B3E1"/>
        <bgColor rgb="FF000000"/>
      </patternFill>
    </fill>
    <fill>
      <patternFill patternType="solid">
        <fgColor rgb="FFC0E6F5"/>
        <bgColor rgb="FF000000"/>
      </patternFill>
    </fill>
    <fill>
      <patternFill patternType="solid">
        <fgColor rgb="FFC1F0C8"/>
        <bgColor rgb="FF000000"/>
      </patternFill>
    </fill>
    <fill>
      <patternFill patternType="solid">
        <fgColor rgb="FFFBE2D5"/>
        <bgColor rgb="FF000000"/>
      </patternFill>
    </fill>
  </fills>
  <borders count="3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000000"/>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auto="1"/>
      </right>
      <top style="thin">
        <color auto="1"/>
      </top>
      <bottom/>
      <diagonal/>
    </border>
    <border>
      <left style="thin">
        <color rgb="FF000000"/>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indexed="64"/>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auto="1"/>
      </left>
      <right style="thin">
        <color auto="1"/>
      </right>
      <top style="thin">
        <color auto="1"/>
      </top>
      <bottom style="thin">
        <color rgb="FF000000"/>
      </bottom>
      <diagonal/>
    </border>
    <border>
      <left style="thin">
        <color auto="1"/>
      </left>
      <right style="thin">
        <color auto="1"/>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03">
    <xf numFmtId="0" fontId="0" fillId="0" borderId="0" xfId="0"/>
    <xf numFmtId="0" fontId="5" fillId="5" borderId="2" xfId="0" applyFont="1" applyFill="1" applyBorder="1" applyAlignment="1">
      <alignment horizontal="left" vertical="top"/>
    </xf>
    <xf numFmtId="0" fontId="2" fillId="5" borderId="2" xfId="0" applyFont="1" applyFill="1" applyBorder="1" applyAlignment="1">
      <alignment horizontal="left" vertical="top"/>
    </xf>
    <xf numFmtId="0" fontId="6" fillId="0" borderId="0" xfId="0" applyFont="1" applyAlignment="1">
      <alignment horizontal="left" vertical="top"/>
    </xf>
    <xf numFmtId="0" fontId="5" fillId="0" borderId="2" xfId="0" applyFont="1" applyBorder="1" applyAlignment="1">
      <alignment horizontal="left" vertical="top"/>
    </xf>
    <xf numFmtId="0" fontId="6" fillId="0" borderId="2" xfId="0" applyFont="1" applyBorder="1" applyAlignment="1">
      <alignment horizontal="left" vertical="top"/>
    </xf>
    <xf numFmtId="0" fontId="7"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0" borderId="0" xfId="0" applyFont="1" applyAlignment="1">
      <alignment horizontal="left"/>
    </xf>
    <xf numFmtId="0" fontId="8" fillId="4" borderId="1" xfId="0" applyFont="1" applyFill="1" applyBorder="1" applyAlignment="1">
      <alignment horizontal="left" textRotation="90" wrapText="1"/>
    </xf>
    <xf numFmtId="0" fontId="8" fillId="5" borderId="1" xfId="0" applyFont="1" applyFill="1" applyBorder="1" applyAlignment="1">
      <alignment horizontal="left" textRotation="90" wrapText="1"/>
    </xf>
    <xf numFmtId="0" fontId="24" fillId="2" borderId="1" xfId="0" applyFont="1" applyFill="1" applyBorder="1" applyAlignment="1">
      <alignment horizontal="left" vertical="top" wrapText="1"/>
    </xf>
    <xf numFmtId="0" fontId="23" fillId="0" borderId="12" xfId="0" applyFont="1" applyBorder="1"/>
    <xf numFmtId="0" fontId="16" fillId="13" borderId="2" xfId="0" applyFont="1" applyFill="1" applyBorder="1" applyAlignment="1">
      <alignment horizontal="center" vertical="center" wrapText="1"/>
    </xf>
    <xf numFmtId="0" fontId="18" fillId="7" borderId="1" xfId="0" applyFont="1" applyFill="1" applyBorder="1" applyAlignment="1">
      <alignment vertical="top" wrapText="1"/>
    </xf>
    <xf numFmtId="0" fontId="11" fillId="7" borderId="1" xfId="0" applyFont="1" applyFill="1" applyBorder="1" applyAlignment="1">
      <alignment vertical="top" wrapText="1"/>
    </xf>
    <xf numFmtId="9" fontId="18" fillId="7" borderId="1" xfId="0" applyNumberFormat="1" applyFont="1" applyFill="1" applyBorder="1" applyAlignment="1">
      <alignment vertical="top" wrapText="1"/>
    </xf>
    <xf numFmtId="0" fontId="16" fillId="7" borderId="1" xfId="0" applyFont="1" applyFill="1" applyBorder="1" applyAlignment="1">
      <alignment vertical="top" wrapText="1"/>
    </xf>
    <xf numFmtId="0" fontId="17" fillId="7" borderId="1" xfId="0" applyFont="1" applyFill="1" applyBorder="1" applyAlignment="1">
      <alignment vertical="top" wrapText="1"/>
    </xf>
    <xf numFmtId="9" fontId="17" fillId="7" borderId="1" xfId="2" applyFont="1" applyFill="1" applyBorder="1" applyAlignment="1">
      <alignment vertical="top" wrapText="1"/>
    </xf>
    <xf numFmtId="6" fontId="19" fillId="7" borderId="1" xfId="0" applyNumberFormat="1" applyFont="1" applyFill="1" applyBorder="1" applyAlignment="1">
      <alignment vertical="top"/>
    </xf>
    <xf numFmtId="0" fontId="16" fillId="9" borderId="1" xfId="0" applyFont="1" applyFill="1" applyBorder="1" applyAlignment="1">
      <alignment vertical="top" wrapText="1"/>
    </xf>
    <xf numFmtId="0" fontId="16" fillId="14" borderId="1" xfId="0" applyFont="1" applyFill="1" applyBorder="1" applyAlignment="1">
      <alignment vertical="top" wrapText="1"/>
    </xf>
    <xf numFmtId="0" fontId="16" fillId="14" borderId="2" xfId="0" applyFont="1" applyFill="1" applyBorder="1" applyAlignment="1">
      <alignment vertical="top" wrapText="1"/>
    </xf>
    <xf numFmtId="0" fontId="16" fillId="9" borderId="2" xfId="0" applyFont="1" applyFill="1" applyBorder="1" applyAlignment="1">
      <alignment vertical="top" wrapText="1"/>
    </xf>
    <xf numFmtId="0" fontId="18" fillId="9" borderId="1" xfId="0" applyFont="1" applyFill="1" applyBorder="1" applyAlignment="1">
      <alignment vertical="top" wrapText="1"/>
    </xf>
    <xf numFmtId="0" fontId="16" fillId="10" borderId="1" xfId="0" applyFont="1" applyFill="1" applyBorder="1" applyAlignment="1">
      <alignment vertical="top" wrapText="1"/>
    </xf>
    <xf numFmtId="9" fontId="16" fillId="14" borderId="1" xfId="0" applyNumberFormat="1" applyFont="1" applyFill="1" applyBorder="1" applyAlignment="1">
      <alignment vertical="top" wrapText="1"/>
    </xf>
    <xf numFmtId="0" fontId="18" fillId="14" borderId="1" xfId="0" applyFont="1" applyFill="1" applyBorder="1" applyAlignment="1">
      <alignment vertical="top" wrapText="1"/>
    </xf>
    <xf numFmtId="1" fontId="18" fillId="10" borderId="2" xfId="2" applyNumberFormat="1" applyFont="1" applyFill="1" applyBorder="1" applyAlignment="1">
      <alignment vertical="top" wrapText="1"/>
    </xf>
    <xf numFmtId="0" fontId="18" fillId="14" borderId="2" xfId="0" applyFont="1" applyFill="1" applyBorder="1" applyAlignment="1">
      <alignment vertical="top" wrapText="1"/>
    </xf>
    <xf numFmtId="9" fontId="16" fillId="6" borderId="16" xfId="2" applyFont="1" applyFill="1" applyBorder="1" applyAlignment="1">
      <alignment vertical="top" wrapText="1"/>
    </xf>
    <xf numFmtId="0" fontId="17" fillId="8" borderId="1" xfId="0" applyFont="1" applyFill="1" applyBorder="1" applyAlignment="1">
      <alignment vertical="top" wrapText="1"/>
    </xf>
    <xf numFmtId="2" fontId="16" fillId="6" borderId="16" xfId="2" applyNumberFormat="1" applyFont="1" applyFill="1" applyBorder="1" applyAlignment="1">
      <alignment vertical="top" wrapText="1"/>
    </xf>
    <xf numFmtId="1" fontId="18" fillId="6" borderId="1" xfId="2" applyNumberFormat="1" applyFont="1" applyFill="1" applyBorder="1" applyAlignment="1">
      <alignment vertical="top" wrapText="1"/>
    </xf>
    <xf numFmtId="1" fontId="16" fillId="6" borderId="1" xfId="2" applyNumberFormat="1" applyFont="1" applyFill="1" applyBorder="1" applyAlignment="1">
      <alignment vertical="top" wrapText="1"/>
    </xf>
    <xf numFmtId="9" fontId="16" fillId="6" borderId="1" xfId="0" applyNumberFormat="1" applyFont="1" applyFill="1" applyBorder="1" applyAlignment="1">
      <alignment vertical="top" wrapText="1"/>
    </xf>
    <xf numFmtId="0" fontId="16" fillId="6" borderId="1" xfId="0" applyFont="1" applyFill="1" applyBorder="1" applyAlignment="1">
      <alignment vertical="top" wrapText="1"/>
    </xf>
    <xf numFmtId="0" fontId="11" fillId="6" borderId="1" xfId="0" applyFont="1" applyFill="1" applyBorder="1" applyAlignment="1">
      <alignment vertical="top" wrapText="1"/>
    </xf>
    <xf numFmtId="0" fontId="18" fillId="6" borderId="1" xfId="0" applyFont="1" applyFill="1" applyBorder="1" applyAlignment="1">
      <alignment vertical="top" wrapText="1"/>
    </xf>
    <xf numFmtId="0" fontId="17" fillId="6" borderId="1" xfId="0" applyFont="1" applyFill="1" applyBorder="1" applyAlignment="1">
      <alignment vertical="top" wrapText="1"/>
    </xf>
    <xf numFmtId="9" fontId="16" fillId="8" borderId="1" xfId="0" applyNumberFormat="1" applyFont="1" applyFill="1" applyBorder="1" applyAlignment="1">
      <alignment vertical="top" wrapText="1"/>
    </xf>
    <xf numFmtId="0" fontId="16" fillId="8" borderId="1" xfId="0" applyFont="1" applyFill="1" applyBorder="1" applyAlignment="1">
      <alignment vertical="top" wrapText="1"/>
    </xf>
    <xf numFmtId="0" fontId="18" fillId="8" borderId="1" xfId="0" applyFont="1" applyFill="1" applyBorder="1" applyAlignment="1">
      <alignment vertical="top" wrapText="1"/>
    </xf>
    <xf numFmtId="9" fontId="12" fillId="6" borderId="1" xfId="2" applyFont="1" applyFill="1" applyBorder="1" applyAlignment="1">
      <alignment vertical="top" wrapText="1"/>
    </xf>
    <xf numFmtId="0" fontId="12" fillId="6" borderId="1" xfId="0" applyFont="1" applyFill="1" applyBorder="1" applyAlignment="1">
      <alignment vertical="top" wrapText="1"/>
    </xf>
    <xf numFmtId="1" fontId="11" fillId="6" borderId="1" xfId="2" applyNumberFormat="1" applyFont="1" applyFill="1" applyBorder="1" applyAlignment="1">
      <alignment vertical="top" wrapText="1"/>
    </xf>
    <xf numFmtId="0" fontId="15" fillId="6" borderId="1" xfId="0" applyFont="1" applyFill="1" applyBorder="1" applyAlignment="1">
      <alignment vertical="top" wrapText="1"/>
    </xf>
    <xf numFmtId="1" fontId="17" fillId="6" borderId="1" xfId="2" applyNumberFormat="1" applyFont="1" applyFill="1" applyBorder="1" applyAlignment="1">
      <alignment vertical="top" wrapText="1"/>
    </xf>
    <xf numFmtId="0" fontId="13" fillId="6" borderId="1" xfId="0" applyFont="1" applyFill="1" applyBorder="1" applyAlignment="1">
      <alignment vertical="top" wrapText="1"/>
    </xf>
    <xf numFmtId="1" fontId="18" fillId="8" borderId="1" xfId="0" applyNumberFormat="1" applyFont="1" applyFill="1" applyBorder="1" applyAlignment="1">
      <alignment vertical="top" wrapText="1"/>
    </xf>
    <xf numFmtId="1" fontId="16" fillId="8" borderId="1" xfId="0" applyNumberFormat="1" applyFont="1" applyFill="1" applyBorder="1" applyAlignment="1">
      <alignment vertical="top" wrapText="1"/>
    </xf>
    <xf numFmtId="6" fontId="22" fillId="8" borderId="2" xfId="0" applyNumberFormat="1" applyFont="1" applyFill="1" applyBorder="1" applyAlignment="1">
      <alignment vertical="top"/>
    </xf>
    <xf numFmtId="8" fontId="22" fillId="8" borderId="2" xfId="0" applyNumberFormat="1" applyFont="1" applyFill="1" applyBorder="1" applyAlignment="1">
      <alignment vertical="top"/>
    </xf>
    <xf numFmtId="9" fontId="18" fillId="10" borderId="1" xfId="2" applyFont="1" applyFill="1" applyBorder="1" applyAlignment="1">
      <alignment vertical="top" wrapText="1"/>
    </xf>
    <xf numFmtId="0" fontId="18" fillId="10" borderId="1" xfId="0" applyFont="1" applyFill="1" applyBorder="1" applyAlignment="1">
      <alignment vertical="top" wrapText="1"/>
    </xf>
    <xf numFmtId="9" fontId="18" fillId="9" borderId="1" xfId="0" applyNumberFormat="1" applyFont="1" applyFill="1" applyBorder="1" applyAlignment="1">
      <alignment vertical="top" wrapText="1"/>
    </xf>
    <xf numFmtId="0" fontId="11" fillId="7" borderId="2" xfId="0" applyFont="1" applyFill="1" applyBorder="1" applyAlignment="1">
      <alignment vertical="top" wrapText="1"/>
    </xf>
    <xf numFmtId="0" fontId="18" fillId="9" borderId="2" xfId="0" applyFont="1" applyFill="1" applyBorder="1" applyAlignment="1">
      <alignment vertical="top" wrapText="1"/>
    </xf>
    <xf numFmtId="9" fontId="15" fillId="6" borderId="1" xfId="2" applyFont="1" applyFill="1" applyBorder="1" applyAlignment="1">
      <alignment vertical="top" wrapText="1"/>
    </xf>
    <xf numFmtId="9" fontId="16" fillId="7" borderId="1" xfId="0" applyNumberFormat="1" applyFont="1" applyFill="1" applyBorder="1" applyAlignment="1">
      <alignment vertical="top" wrapText="1"/>
    </xf>
    <xf numFmtId="6" fontId="16" fillId="7" borderId="1" xfId="0" applyNumberFormat="1" applyFont="1" applyFill="1" applyBorder="1" applyAlignment="1">
      <alignment vertical="top" wrapText="1"/>
    </xf>
    <xf numFmtId="14" fontId="16" fillId="7" borderId="1" xfId="0" applyNumberFormat="1" applyFont="1" applyFill="1" applyBorder="1" applyAlignment="1">
      <alignment vertical="top" wrapText="1"/>
    </xf>
    <xf numFmtId="9" fontId="17" fillId="7" borderId="1" xfId="0" applyNumberFormat="1" applyFont="1" applyFill="1" applyBorder="1" applyAlignment="1">
      <alignment vertical="top" wrapText="1"/>
    </xf>
    <xf numFmtId="8" fontId="17" fillId="7" borderId="1" xfId="0" applyNumberFormat="1" applyFont="1" applyFill="1" applyBorder="1" applyAlignment="1">
      <alignment vertical="top" wrapText="1"/>
    </xf>
    <xf numFmtId="6" fontId="17" fillId="7" borderId="1" xfId="0" applyNumberFormat="1" applyFont="1" applyFill="1" applyBorder="1" applyAlignment="1">
      <alignment vertical="top" wrapText="1"/>
    </xf>
    <xf numFmtId="14" fontId="17" fillId="7" borderId="1" xfId="0" applyNumberFormat="1" applyFont="1" applyFill="1" applyBorder="1" applyAlignment="1">
      <alignment vertical="top" wrapText="1"/>
    </xf>
    <xf numFmtId="0" fontId="17" fillId="7" borderId="1" xfId="0" applyFont="1" applyFill="1" applyBorder="1" applyAlignment="1">
      <alignment vertical="top" textRotation="90" wrapText="1"/>
    </xf>
    <xf numFmtId="0" fontId="17" fillId="7" borderId="2" xfId="0" applyFont="1" applyFill="1" applyBorder="1" applyAlignment="1">
      <alignment vertical="top" wrapText="1"/>
    </xf>
    <xf numFmtId="8" fontId="19" fillId="7" borderId="2" xfId="0" applyNumberFormat="1" applyFont="1" applyFill="1" applyBorder="1" applyAlignment="1">
      <alignment vertical="top"/>
    </xf>
    <xf numFmtId="0" fontId="23" fillId="12" borderId="1" xfId="0" applyFont="1" applyFill="1" applyBorder="1" applyAlignment="1">
      <alignment vertical="top" wrapText="1"/>
    </xf>
    <xf numFmtId="0" fontId="16" fillId="7" borderId="2" xfId="0" applyFont="1" applyFill="1" applyBorder="1" applyAlignment="1">
      <alignment vertical="top" wrapText="1"/>
    </xf>
    <xf numFmtId="9" fontId="16" fillId="7" borderId="2" xfId="0" applyNumberFormat="1" applyFont="1" applyFill="1" applyBorder="1" applyAlignment="1">
      <alignment vertical="top" wrapText="1"/>
    </xf>
    <xf numFmtId="14" fontId="16" fillId="7" borderId="2" xfId="0" applyNumberFormat="1" applyFont="1" applyFill="1" applyBorder="1" applyAlignment="1">
      <alignment vertical="top" wrapText="1"/>
    </xf>
    <xf numFmtId="0" fontId="23" fillId="12" borderId="2" xfId="0" applyFont="1" applyFill="1" applyBorder="1" applyAlignment="1">
      <alignment vertical="top" wrapText="1"/>
    </xf>
    <xf numFmtId="9" fontId="19" fillId="7" borderId="1" xfId="0" applyNumberFormat="1" applyFont="1" applyFill="1" applyBorder="1" applyAlignment="1">
      <alignment vertical="top"/>
    </xf>
    <xf numFmtId="14" fontId="19" fillId="7" borderId="1" xfId="0" applyNumberFormat="1" applyFont="1" applyFill="1" applyBorder="1" applyAlignment="1">
      <alignment vertical="top"/>
    </xf>
    <xf numFmtId="6" fontId="19" fillId="7" borderId="2" xfId="0" applyNumberFormat="1" applyFont="1" applyFill="1" applyBorder="1" applyAlignment="1">
      <alignment vertical="top"/>
    </xf>
    <xf numFmtId="9" fontId="19" fillId="7" borderId="2" xfId="0" applyNumberFormat="1" applyFont="1" applyFill="1" applyBorder="1" applyAlignment="1">
      <alignment vertical="top"/>
    </xf>
    <xf numFmtId="14" fontId="19" fillId="7" borderId="2" xfId="0" applyNumberFormat="1" applyFont="1" applyFill="1" applyBorder="1" applyAlignment="1">
      <alignment vertical="top"/>
    </xf>
    <xf numFmtId="6" fontId="17" fillId="7" borderId="2" xfId="0" applyNumberFormat="1" applyFont="1" applyFill="1" applyBorder="1" applyAlignment="1">
      <alignment vertical="top"/>
    </xf>
    <xf numFmtId="9" fontId="17" fillId="7" borderId="2" xfId="0" applyNumberFormat="1" applyFont="1" applyFill="1" applyBorder="1" applyAlignment="1">
      <alignment vertical="top" wrapText="1"/>
    </xf>
    <xf numFmtId="14" fontId="17" fillId="7" borderId="2" xfId="0" applyNumberFormat="1" applyFont="1" applyFill="1" applyBorder="1" applyAlignment="1">
      <alignment vertical="top"/>
    </xf>
    <xf numFmtId="8" fontId="17" fillId="7" borderId="2" xfId="0" applyNumberFormat="1" applyFont="1" applyFill="1" applyBorder="1" applyAlignment="1">
      <alignment vertical="top"/>
    </xf>
    <xf numFmtId="9" fontId="17" fillId="7" borderId="2" xfId="0" applyNumberFormat="1" applyFont="1" applyFill="1" applyBorder="1" applyAlignment="1">
      <alignment vertical="top"/>
    </xf>
    <xf numFmtId="164" fontId="16" fillId="7" borderId="2" xfId="1" applyNumberFormat="1" applyFont="1" applyFill="1" applyBorder="1" applyAlignment="1">
      <alignment vertical="top" wrapText="1"/>
    </xf>
    <xf numFmtId="9" fontId="17" fillId="7" borderId="9" xfId="0" applyNumberFormat="1" applyFont="1" applyFill="1" applyBorder="1" applyAlignment="1">
      <alignment vertical="top" wrapText="1"/>
    </xf>
    <xf numFmtId="14" fontId="16" fillId="7" borderId="10" xfId="0" applyNumberFormat="1" applyFont="1" applyFill="1" applyBorder="1" applyAlignment="1">
      <alignment vertical="top" wrapText="1"/>
    </xf>
    <xf numFmtId="0" fontId="17" fillId="7" borderId="7" xfId="0" applyFont="1" applyFill="1" applyBorder="1" applyAlignment="1">
      <alignment vertical="top" wrapText="1"/>
    </xf>
    <xf numFmtId="3" fontId="16" fillId="7" borderId="7" xfId="0" applyNumberFormat="1" applyFont="1" applyFill="1" applyBorder="1" applyAlignment="1">
      <alignment vertical="top" wrapText="1"/>
    </xf>
    <xf numFmtId="9" fontId="17" fillId="7" borderId="11" xfId="0" applyNumberFormat="1" applyFont="1" applyFill="1" applyBorder="1" applyAlignment="1">
      <alignment vertical="top" wrapText="1"/>
    </xf>
    <xf numFmtId="0" fontId="16" fillId="7" borderId="7" xfId="0" applyFont="1" applyFill="1" applyBorder="1" applyAlignment="1">
      <alignment vertical="top" wrapText="1"/>
    </xf>
    <xf numFmtId="6" fontId="19" fillId="7" borderId="7" xfId="0" applyNumberFormat="1" applyFont="1" applyFill="1" applyBorder="1" applyAlignment="1">
      <alignment vertical="top"/>
    </xf>
    <xf numFmtId="9" fontId="19" fillId="7" borderId="7" xfId="0" applyNumberFormat="1" applyFont="1" applyFill="1" applyBorder="1" applyAlignment="1">
      <alignment vertical="top"/>
    </xf>
    <xf numFmtId="0" fontId="16" fillId="10" borderId="2" xfId="0" applyFont="1" applyFill="1" applyBorder="1" applyAlignment="1">
      <alignment vertical="top" wrapText="1"/>
    </xf>
    <xf numFmtId="164" fontId="16" fillId="10" borderId="2" xfId="1" applyNumberFormat="1" applyFont="1" applyFill="1" applyBorder="1" applyAlignment="1">
      <alignment vertical="top" wrapText="1"/>
    </xf>
    <xf numFmtId="9" fontId="16" fillId="10" borderId="2" xfId="2" applyFont="1" applyFill="1" applyBorder="1" applyAlignment="1">
      <alignment vertical="top" wrapText="1"/>
    </xf>
    <xf numFmtId="14" fontId="16" fillId="10" borderId="2" xfId="0" applyNumberFormat="1" applyFont="1" applyFill="1" applyBorder="1" applyAlignment="1">
      <alignment vertical="top" wrapText="1"/>
    </xf>
    <xf numFmtId="0" fontId="18" fillId="10" borderId="7" xfId="0" applyFont="1" applyFill="1" applyBorder="1" applyAlignment="1">
      <alignment vertical="top" wrapText="1"/>
    </xf>
    <xf numFmtId="1" fontId="16" fillId="10" borderId="2" xfId="2" applyNumberFormat="1" applyFont="1" applyFill="1" applyBorder="1" applyAlignment="1">
      <alignment vertical="top" wrapText="1"/>
    </xf>
    <xf numFmtId="0" fontId="17" fillId="11" borderId="2" xfId="0" applyFont="1" applyFill="1" applyBorder="1" applyAlignment="1">
      <alignment vertical="top" wrapText="1"/>
    </xf>
    <xf numFmtId="6" fontId="16" fillId="10" borderId="2" xfId="0" applyNumberFormat="1" applyFont="1" applyFill="1" applyBorder="1" applyAlignment="1">
      <alignment vertical="top" wrapText="1"/>
    </xf>
    <xf numFmtId="9" fontId="16" fillId="10" borderId="2" xfId="0" applyNumberFormat="1" applyFont="1" applyFill="1" applyBorder="1" applyAlignment="1">
      <alignment vertical="top" wrapText="1"/>
    </xf>
    <xf numFmtId="1" fontId="16" fillId="14" borderId="2" xfId="0" applyNumberFormat="1" applyFont="1" applyFill="1" applyBorder="1" applyAlignment="1">
      <alignment vertical="top" wrapText="1"/>
    </xf>
    <xf numFmtId="44" fontId="16" fillId="14" borderId="2" xfId="1" applyFont="1" applyFill="1" applyBorder="1" applyAlignment="1">
      <alignment vertical="top" wrapText="1"/>
    </xf>
    <xf numFmtId="0" fontId="16" fillId="13" borderId="2" xfId="0" applyFont="1" applyFill="1" applyBorder="1" applyAlignment="1">
      <alignment vertical="top" wrapText="1"/>
    </xf>
    <xf numFmtId="9" fontId="16" fillId="9" borderId="2" xfId="0" applyNumberFormat="1" applyFont="1" applyFill="1" applyBorder="1" applyAlignment="1">
      <alignment vertical="top" wrapText="1"/>
    </xf>
    <xf numFmtId="9" fontId="16" fillId="13" borderId="2" xfId="0" applyNumberFormat="1" applyFont="1" applyFill="1" applyBorder="1" applyAlignment="1">
      <alignment vertical="top" wrapText="1"/>
    </xf>
    <xf numFmtId="9" fontId="16" fillId="13" borderId="15" xfId="0" applyNumberFormat="1" applyFont="1" applyFill="1" applyBorder="1" applyAlignment="1">
      <alignment vertical="top" wrapText="1"/>
    </xf>
    <xf numFmtId="6" fontId="16" fillId="9" borderId="2" xfId="1" applyNumberFormat="1" applyFont="1" applyFill="1" applyBorder="1" applyAlignment="1">
      <alignment vertical="top" wrapText="1"/>
    </xf>
    <xf numFmtId="44" fontId="16" fillId="9" borderId="2" xfId="1" applyFont="1" applyFill="1" applyBorder="1" applyAlignment="1">
      <alignment vertical="top" wrapText="1"/>
    </xf>
    <xf numFmtId="14" fontId="16" fillId="9" borderId="2" xfId="0" applyNumberFormat="1" applyFont="1" applyFill="1" applyBorder="1" applyAlignment="1">
      <alignment vertical="top" wrapText="1"/>
    </xf>
    <xf numFmtId="0" fontId="16" fillId="9" borderId="7" xfId="0" applyFont="1" applyFill="1" applyBorder="1" applyAlignment="1">
      <alignment vertical="top" wrapText="1"/>
    </xf>
    <xf numFmtId="9" fontId="16" fillId="9" borderId="2" xfId="2" applyFont="1" applyFill="1" applyBorder="1" applyAlignment="1">
      <alignment vertical="top" wrapText="1"/>
    </xf>
    <xf numFmtId="9" fontId="16" fillId="13" borderId="8" xfId="0" applyNumberFormat="1" applyFont="1" applyFill="1" applyBorder="1" applyAlignment="1">
      <alignment vertical="top" wrapText="1"/>
    </xf>
    <xf numFmtId="164" fontId="16" fillId="9" borderId="7" xfId="1" applyNumberFormat="1" applyFont="1" applyFill="1" applyBorder="1" applyAlignment="1">
      <alignment vertical="top" wrapText="1"/>
    </xf>
    <xf numFmtId="14" fontId="16" fillId="9" borderId="7" xfId="0" applyNumberFormat="1" applyFont="1" applyFill="1" applyBorder="1" applyAlignment="1">
      <alignment vertical="top" wrapText="1"/>
    </xf>
    <xf numFmtId="0" fontId="23" fillId="9" borderId="2" xfId="0" applyFont="1" applyFill="1" applyBorder="1" applyAlignment="1">
      <alignment vertical="top" wrapText="1"/>
    </xf>
    <xf numFmtId="6" fontId="16" fillId="9" borderId="2" xfId="0" applyNumberFormat="1" applyFont="1" applyFill="1" applyBorder="1" applyAlignment="1">
      <alignment vertical="top" wrapText="1"/>
    </xf>
    <xf numFmtId="164" fontId="16" fillId="9" borderId="7" xfId="0" applyNumberFormat="1" applyFont="1" applyFill="1" applyBorder="1" applyAlignment="1">
      <alignment vertical="top" wrapText="1"/>
    </xf>
    <xf numFmtId="0" fontId="16" fillId="13" borderId="15" xfId="0" applyFont="1" applyFill="1" applyBorder="1" applyAlignment="1">
      <alignment vertical="top" wrapText="1"/>
    </xf>
    <xf numFmtId="0" fontId="16" fillId="13" borderId="8" xfId="0" applyFont="1" applyFill="1" applyBorder="1" applyAlignment="1">
      <alignment vertical="top" wrapText="1"/>
    </xf>
    <xf numFmtId="0" fontId="17" fillId="13" borderId="8" xfId="0" applyFont="1" applyFill="1" applyBorder="1" applyAlignment="1">
      <alignment vertical="top" wrapText="1"/>
    </xf>
    <xf numFmtId="0" fontId="16" fillId="13" borderId="14" xfId="0" applyFont="1" applyFill="1" applyBorder="1" applyAlignment="1">
      <alignment vertical="top" wrapText="1"/>
    </xf>
    <xf numFmtId="9" fontId="16" fillId="13" borderId="1" xfId="0" applyNumberFormat="1" applyFont="1" applyFill="1" applyBorder="1" applyAlignment="1">
      <alignment vertical="top" wrapText="1"/>
    </xf>
    <xf numFmtId="9" fontId="16" fillId="13" borderId="6" xfId="0" applyNumberFormat="1" applyFont="1" applyFill="1" applyBorder="1" applyAlignment="1">
      <alignment vertical="top" wrapText="1"/>
    </xf>
    <xf numFmtId="9" fontId="16" fillId="9" borderId="7" xfId="0" applyNumberFormat="1" applyFont="1" applyFill="1" applyBorder="1" applyAlignment="1">
      <alignment vertical="top" wrapText="1"/>
    </xf>
    <xf numFmtId="9" fontId="16" fillId="13" borderId="13" xfId="0" applyNumberFormat="1" applyFont="1" applyFill="1" applyBorder="1" applyAlignment="1">
      <alignment vertical="top" wrapText="1"/>
    </xf>
    <xf numFmtId="3" fontId="16" fillId="9" borderId="7" xfId="0" applyNumberFormat="1" applyFont="1" applyFill="1" applyBorder="1" applyAlignment="1">
      <alignment vertical="top" wrapText="1"/>
    </xf>
    <xf numFmtId="0" fontId="23" fillId="9" borderId="8" xfId="0" applyFont="1" applyFill="1" applyBorder="1" applyAlignment="1">
      <alignment vertical="top" wrapText="1"/>
    </xf>
    <xf numFmtId="0" fontId="16" fillId="6" borderId="2" xfId="0" applyFont="1" applyFill="1" applyBorder="1" applyAlignment="1">
      <alignment vertical="top" wrapText="1"/>
    </xf>
    <xf numFmtId="9" fontId="16" fillId="6" borderId="2" xfId="0" applyNumberFormat="1" applyFont="1" applyFill="1" applyBorder="1" applyAlignment="1">
      <alignment vertical="top" wrapText="1"/>
    </xf>
    <xf numFmtId="14" fontId="16" fillId="6" borderId="2" xfId="0" applyNumberFormat="1" applyFont="1" applyFill="1" applyBorder="1" applyAlignment="1">
      <alignment vertical="top" wrapText="1"/>
    </xf>
    <xf numFmtId="0" fontId="16" fillId="8" borderId="2" xfId="0" applyFont="1" applyFill="1" applyBorder="1" applyAlignment="1">
      <alignment vertical="top" wrapText="1"/>
    </xf>
    <xf numFmtId="9" fontId="16" fillId="8" borderId="2" xfId="0" applyNumberFormat="1" applyFont="1" applyFill="1" applyBorder="1" applyAlignment="1">
      <alignment vertical="top" wrapText="1"/>
    </xf>
    <xf numFmtId="14" fontId="16" fillId="8" borderId="2" xfId="0" applyNumberFormat="1" applyFont="1" applyFill="1" applyBorder="1" applyAlignment="1">
      <alignment vertical="top" wrapText="1"/>
    </xf>
    <xf numFmtId="164" fontId="16" fillId="8" borderId="2" xfId="1" applyNumberFormat="1" applyFont="1" applyFill="1" applyBorder="1" applyAlignment="1">
      <alignment vertical="top" wrapText="1"/>
    </xf>
    <xf numFmtId="0" fontId="12" fillId="6" borderId="2" xfId="0" applyFont="1" applyFill="1" applyBorder="1" applyAlignment="1">
      <alignment vertical="top" wrapText="1"/>
    </xf>
    <xf numFmtId="9" fontId="12" fillId="6" borderId="2" xfId="0" applyNumberFormat="1" applyFont="1" applyFill="1" applyBorder="1" applyAlignment="1">
      <alignment vertical="top" wrapText="1"/>
    </xf>
    <xf numFmtId="164" fontId="12" fillId="6" borderId="2" xfId="1" applyNumberFormat="1" applyFont="1" applyFill="1" applyBorder="1" applyAlignment="1">
      <alignment vertical="top" wrapText="1"/>
    </xf>
    <xf numFmtId="9" fontId="12" fillId="6" borderId="2" xfId="2" applyFont="1" applyFill="1" applyBorder="1" applyAlignment="1">
      <alignment vertical="top" wrapText="1"/>
    </xf>
    <xf numFmtId="14" fontId="12" fillId="6" borderId="2" xfId="0" applyNumberFormat="1" applyFont="1" applyFill="1" applyBorder="1" applyAlignment="1">
      <alignment vertical="top" wrapText="1"/>
    </xf>
    <xf numFmtId="0" fontId="14" fillId="6" borderId="2" xfId="0" applyFont="1" applyFill="1" applyBorder="1" applyAlignment="1">
      <alignment vertical="top"/>
    </xf>
    <xf numFmtId="44" fontId="12" fillId="6" borderId="2" xfId="1" applyFont="1" applyFill="1" applyBorder="1" applyAlignment="1">
      <alignment vertical="top" wrapText="1"/>
    </xf>
    <xf numFmtId="0" fontId="13" fillId="6" borderId="2" xfId="0" applyFont="1" applyFill="1" applyBorder="1" applyAlignment="1">
      <alignment vertical="top" wrapText="1"/>
    </xf>
    <xf numFmtId="0" fontId="14" fillId="6" borderId="2" xfId="0" applyFont="1" applyFill="1" applyBorder="1" applyAlignment="1">
      <alignment vertical="top" wrapText="1"/>
    </xf>
    <xf numFmtId="0" fontId="16" fillId="13" borderId="17" xfId="0" applyFont="1" applyFill="1" applyBorder="1" applyAlignment="1">
      <alignment vertical="top" wrapText="1"/>
    </xf>
    <xf numFmtId="0" fontId="16" fillId="13" borderId="18" xfId="0" applyFont="1" applyFill="1" applyBorder="1" applyAlignment="1">
      <alignment vertical="top" wrapText="1"/>
    </xf>
    <xf numFmtId="9" fontId="16" fillId="13" borderId="19" xfId="0" applyNumberFormat="1" applyFont="1" applyFill="1" applyBorder="1" applyAlignment="1">
      <alignment vertical="top" wrapText="1"/>
    </xf>
    <xf numFmtId="9" fontId="16" fillId="13" borderId="17" xfId="0" applyNumberFormat="1" applyFont="1" applyFill="1" applyBorder="1" applyAlignment="1">
      <alignment vertical="top" wrapText="1"/>
    </xf>
    <xf numFmtId="9" fontId="16" fillId="13" borderId="2" xfId="0" applyNumberFormat="1" applyFont="1" applyFill="1" applyBorder="1" applyAlignment="1">
      <alignment horizontal="right" vertical="top" wrapText="1"/>
    </xf>
    <xf numFmtId="0" fontId="26" fillId="13" borderId="2" xfId="0" applyFont="1" applyFill="1" applyBorder="1" applyAlignment="1">
      <alignment horizontal="center" vertical="center" wrapText="1"/>
    </xf>
    <xf numFmtId="0" fontId="26" fillId="13" borderId="2" xfId="0" applyFont="1" applyFill="1" applyBorder="1" applyAlignment="1">
      <alignment horizontal="left" vertical="center" wrapText="1"/>
    </xf>
    <xf numFmtId="9" fontId="26" fillId="13" borderId="2" xfId="0" applyNumberFormat="1" applyFont="1" applyFill="1" applyBorder="1" applyAlignment="1">
      <alignment horizontal="center" vertical="center" wrapText="1"/>
    </xf>
    <xf numFmtId="14" fontId="26" fillId="13" borderId="2" xfId="0" applyNumberFormat="1" applyFont="1" applyFill="1" applyBorder="1" applyAlignment="1">
      <alignment horizontal="center" vertical="center" wrapText="1"/>
    </xf>
    <xf numFmtId="8" fontId="16" fillId="13" borderId="2" xfId="0" applyNumberFormat="1" applyFont="1" applyFill="1" applyBorder="1" applyAlignment="1">
      <alignment vertical="center" wrapText="1"/>
    </xf>
    <xf numFmtId="2" fontId="16" fillId="6" borderId="6" xfId="2" applyNumberFormat="1" applyFont="1" applyFill="1" applyBorder="1" applyAlignment="1">
      <alignment vertical="top" wrapText="1"/>
    </xf>
    <xf numFmtId="9" fontId="11" fillId="7" borderId="1" xfId="0" applyNumberFormat="1" applyFont="1" applyFill="1" applyBorder="1" applyAlignment="1">
      <alignment vertical="top" wrapText="1"/>
    </xf>
    <xf numFmtId="8" fontId="16" fillId="7" borderId="1" xfId="0" applyNumberFormat="1" applyFont="1" applyFill="1" applyBorder="1" applyAlignment="1">
      <alignment vertical="center" wrapText="1"/>
    </xf>
    <xf numFmtId="6" fontId="17" fillId="7" borderId="1" xfId="0" applyNumberFormat="1" applyFont="1" applyFill="1" applyBorder="1" applyAlignment="1">
      <alignment vertical="center" wrapText="1"/>
    </xf>
    <xf numFmtId="6" fontId="19" fillId="7" borderId="1" xfId="0" applyNumberFormat="1" applyFont="1" applyFill="1" applyBorder="1" applyAlignment="1">
      <alignment vertical="center"/>
    </xf>
    <xf numFmtId="6" fontId="19" fillId="7" borderId="2" xfId="0" applyNumberFormat="1" applyFont="1" applyFill="1" applyBorder="1" applyAlignment="1">
      <alignment vertical="center"/>
    </xf>
    <xf numFmtId="164" fontId="17" fillId="7" borderId="2" xfId="1" applyNumberFormat="1" applyFont="1" applyFill="1" applyBorder="1" applyAlignment="1">
      <alignment vertical="center" wrapText="1"/>
    </xf>
    <xf numFmtId="164" fontId="16" fillId="14" borderId="2" xfId="0" applyNumberFormat="1" applyFont="1" applyFill="1" applyBorder="1" applyAlignment="1">
      <alignment vertical="center" wrapText="1"/>
    </xf>
    <xf numFmtId="44" fontId="16" fillId="14" borderId="2" xfId="1" applyFont="1" applyFill="1" applyBorder="1" applyAlignment="1">
      <alignment vertical="center" wrapText="1"/>
    </xf>
    <xf numFmtId="164" fontId="16" fillId="9" borderId="2" xfId="1" applyNumberFormat="1" applyFont="1" applyFill="1" applyBorder="1" applyAlignment="1">
      <alignment vertical="center" wrapText="1"/>
    </xf>
    <xf numFmtId="6" fontId="16" fillId="9" borderId="2" xfId="0" applyNumberFormat="1" applyFont="1" applyFill="1" applyBorder="1" applyAlignment="1">
      <alignment vertical="center" wrapText="1"/>
    </xf>
    <xf numFmtId="164" fontId="19" fillId="8" borderId="2" xfId="0" applyNumberFormat="1" applyFont="1" applyFill="1" applyBorder="1" applyAlignment="1">
      <alignment vertical="center"/>
    </xf>
    <xf numFmtId="164" fontId="16" fillId="8" borderId="2" xfId="0" applyNumberFormat="1" applyFont="1" applyFill="1" applyBorder="1" applyAlignment="1">
      <alignment vertical="center" wrapText="1"/>
    </xf>
    <xf numFmtId="164" fontId="12" fillId="6" borderId="2" xfId="0" applyNumberFormat="1" applyFont="1" applyFill="1" applyBorder="1" applyAlignment="1">
      <alignment vertical="center" wrapText="1"/>
    </xf>
    <xf numFmtId="9" fontId="18" fillId="6" borderId="1" xfId="2" applyFont="1" applyFill="1" applyBorder="1" applyAlignment="1">
      <alignment vertical="top" wrapText="1"/>
    </xf>
    <xf numFmtId="0" fontId="16" fillId="6" borderId="3" xfId="0" applyFont="1" applyFill="1" applyBorder="1" applyAlignment="1">
      <alignment vertical="top" wrapText="1"/>
    </xf>
    <xf numFmtId="164" fontId="16" fillId="6" borderId="8" xfId="1" applyNumberFormat="1" applyFont="1" applyFill="1" applyBorder="1" applyAlignment="1">
      <alignment vertical="top" wrapText="1"/>
    </xf>
    <xf numFmtId="9" fontId="16" fillId="6" borderId="5" xfId="2" applyFont="1" applyFill="1" applyBorder="1" applyAlignment="1">
      <alignment vertical="top" wrapText="1"/>
    </xf>
    <xf numFmtId="0" fontId="16" fillId="6" borderId="9" xfId="0" applyFont="1" applyFill="1" applyBorder="1" applyAlignment="1">
      <alignment vertical="top" wrapText="1"/>
    </xf>
    <xf numFmtId="9" fontId="16" fillId="6" borderId="10" xfId="2" applyFont="1" applyFill="1" applyBorder="1" applyAlignment="1">
      <alignment vertical="top" wrapText="1"/>
    </xf>
    <xf numFmtId="14" fontId="16" fillId="6" borderId="1" xfId="0" applyNumberFormat="1" applyFont="1" applyFill="1" applyBorder="1" applyAlignment="1">
      <alignment vertical="top" wrapText="1"/>
    </xf>
    <xf numFmtId="6" fontId="16" fillId="8" borderId="2" xfId="0" applyNumberFormat="1" applyFont="1" applyFill="1" applyBorder="1" applyAlignment="1">
      <alignment vertical="center" wrapText="1"/>
    </xf>
    <xf numFmtId="14" fontId="16" fillId="8" borderId="1" xfId="0" applyNumberFormat="1" applyFont="1" applyFill="1" applyBorder="1" applyAlignment="1">
      <alignment vertical="top" wrapText="1"/>
    </xf>
    <xf numFmtId="44" fontId="16" fillId="8" borderId="1" xfId="0" applyNumberFormat="1" applyFont="1" applyFill="1" applyBorder="1" applyAlignment="1">
      <alignment vertical="top" wrapText="1"/>
    </xf>
    <xf numFmtId="6" fontId="16" fillId="8" borderId="1" xfId="0" applyNumberFormat="1" applyFont="1" applyFill="1" applyBorder="1" applyAlignment="1">
      <alignment vertical="top" wrapText="1"/>
    </xf>
    <xf numFmtId="9" fontId="16" fillId="7" borderId="6" xfId="0" applyNumberFormat="1" applyFont="1" applyFill="1" applyBorder="1" applyAlignment="1">
      <alignment vertical="top" wrapText="1"/>
    </xf>
    <xf numFmtId="9" fontId="17" fillId="7" borderId="6" xfId="0" applyNumberFormat="1" applyFont="1" applyFill="1" applyBorder="1" applyAlignment="1">
      <alignment vertical="top" wrapText="1"/>
    </xf>
    <xf numFmtId="9" fontId="17" fillId="7" borderId="6" xfId="2" applyFont="1" applyFill="1" applyBorder="1" applyAlignment="1">
      <alignment vertical="top" wrapText="1"/>
    </xf>
    <xf numFmtId="9" fontId="16" fillId="14" borderId="6" xfId="0" applyNumberFormat="1" applyFont="1" applyFill="1" applyBorder="1" applyAlignment="1">
      <alignment vertical="top" wrapText="1"/>
    </xf>
    <xf numFmtId="9" fontId="16" fillId="6" borderId="6" xfId="2" applyFont="1" applyFill="1" applyBorder="1" applyAlignment="1">
      <alignment vertical="top" wrapText="1"/>
    </xf>
    <xf numFmtId="0" fontId="27" fillId="2" borderId="1" xfId="0" applyFont="1" applyFill="1" applyBorder="1" applyAlignment="1">
      <alignment horizontal="left" vertical="top" wrapText="1"/>
    </xf>
    <xf numFmtId="9" fontId="17" fillId="7" borderId="22" xfId="0" applyNumberFormat="1" applyFont="1" applyFill="1" applyBorder="1" applyAlignment="1">
      <alignment vertical="top" wrapText="1"/>
    </xf>
    <xf numFmtId="0" fontId="0" fillId="15" borderId="19" xfId="0" applyFill="1" applyBorder="1" applyAlignment="1">
      <alignment horizontal="center" vertical="center" wrapText="1"/>
    </xf>
    <xf numFmtId="9" fontId="16" fillId="7" borderId="7" xfId="0" applyNumberFormat="1" applyFont="1" applyFill="1" applyBorder="1" applyAlignment="1">
      <alignment vertical="top" wrapText="1"/>
    </xf>
    <xf numFmtId="9" fontId="17" fillId="7" borderId="1" xfId="0" applyNumberFormat="1" applyFont="1" applyFill="1" applyBorder="1" applyAlignment="1">
      <alignment horizontal="center" vertical="center" wrapText="1"/>
    </xf>
    <xf numFmtId="0" fontId="17" fillId="7" borderId="2" xfId="0" applyFont="1" applyFill="1" applyBorder="1" applyAlignment="1">
      <alignment horizontal="center" vertical="center" wrapText="1"/>
    </xf>
    <xf numFmtId="0" fontId="16" fillId="10" borderId="2" xfId="0" applyFont="1" applyFill="1" applyBorder="1" applyAlignment="1">
      <alignment horizontal="center" vertical="center"/>
    </xf>
    <xf numFmtId="1" fontId="16" fillId="14" borderId="8" xfId="0" applyNumberFormat="1" applyFont="1" applyFill="1" applyBorder="1" applyAlignment="1">
      <alignment vertical="top" wrapText="1"/>
    </xf>
    <xf numFmtId="1" fontId="16" fillId="14" borderId="3" xfId="0" applyNumberFormat="1" applyFont="1" applyFill="1" applyBorder="1" applyAlignment="1">
      <alignment vertical="top" wrapText="1"/>
    </xf>
    <xf numFmtId="9" fontId="16" fillId="9" borderId="8" xfId="0" applyNumberFormat="1" applyFont="1" applyFill="1" applyBorder="1" applyAlignment="1">
      <alignment vertical="top" wrapText="1"/>
    </xf>
    <xf numFmtId="9" fontId="16" fillId="9" borderId="3" xfId="0" applyNumberFormat="1" applyFont="1" applyFill="1" applyBorder="1" applyAlignment="1">
      <alignment vertical="top" wrapText="1"/>
    </xf>
    <xf numFmtId="9" fontId="16" fillId="13" borderId="12" xfId="0" applyNumberFormat="1" applyFont="1" applyFill="1" applyBorder="1" applyAlignment="1">
      <alignment vertical="top" wrapText="1"/>
    </xf>
    <xf numFmtId="6" fontId="16" fillId="9" borderId="5" xfId="1" applyNumberFormat="1" applyFont="1" applyFill="1" applyBorder="1" applyAlignment="1">
      <alignment vertical="top" wrapText="1"/>
    </xf>
    <xf numFmtId="1" fontId="16" fillId="14" borderId="19" xfId="0" applyNumberFormat="1" applyFont="1" applyFill="1" applyBorder="1" applyAlignment="1">
      <alignment vertical="top" wrapText="1"/>
    </xf>
    <xf numFmtId="9" fontId="16" fillId="13" borderId="19" xfId="0" applyNumberFormat="1" applyFont="1" applyFill="1" applyBorder="1" applyAlignment="1">
      <alignment horizontal="center" vertical="center" wrapText="1"/>
    </xf>
    <xf numFmtId="9" fontId="16" fillId="13" borderId="17" xfId="0" applyNumberFormat="1" applyFont="1" applyFill="1" applyBorder="1" applyAlignment="1">
      <alignment horizontal="center" vertical="center" wrapText="1"/>
    </xf>
    <xf numFmtId="6" fontId="16" fillId="9" borderId="5" xfId="0" applyNumberFormat="1" applyFont="1" applyFill="1" applyBorder="1" applyAlignment="1">
      <alignment vertical="top" wrapText="1"/>
    </xf>
    <xf numFmtId="9" fontId="16" fillId="13" borderId="3" xfId="0" applyNumberFormat="1" applyFont="1" applyFill="1" applyBorder="1" applyAlignment="1">
      <alignment vertical="top" wrapText="1"/>
    </xf>
    <xf numFmtId="0" fontId="16" fillId="6" borderId="3" xfId="0" applyFont="1" applyFill="1" applyBorder="1" applyAlignment="1">
      <alignment horizontal="center" vertical="top" wrapText="1"/>
    </xf>
    <xf numFmtId="9" fontId="17" fillId="10" borderId="8" xfId="0" applyNumberFormat="1" applyFont="1" applyFill="1" applyBorder="1" applyAlignment="1">
      <alignment horizontal="center" vertical="center" wrapText="1"/>
    </xf>
    <xf numFmtId="164" fontId="16" fillId="10" borderId="3" xfId="1" applyNumberFormat="1" applyFont="1" applyFill="1" applyBorder="1" applyAlignment="1">
      <alignment vertical="top" wrapText="1"/>
    </xf>
    <xf numFmtId="9" fontId="16" fillId="10" borderId="5" xfId="0" applyNumberFormat="1" applyFont="1" applyFill="1" applyBorder="1" applyAlignment="1">
      <alignment vertical="top" wrapText="1"/>
    </xf>
    <xf numFmtId="9" fontId="17" fillId="9" borderId="8" xfId="0" applyNumberFormat="1" applyFont="1" applyFill="1" applyBorder="1" applyAlignment="1">
      <alignment horizontal="center" vertical="center" wrapText="1"/>
    </xf>
    <xf numFmtId="9" fontId="16" fillId="6" borderId="8" xfId="2" applyFont="1" applyFill="1" applyBorder="1" applyAlignment="1">
      <alignment vertical="top" wrapText="1"/>
    </xf>
    <xf numFmtId="9" fontId="26" fillId="13" borderId="1" xfId="0" applyNumberFormat="1" applyFont="1" applyFill="1" applyBorder="1" applyAlignment="1">
      <alignment horizontal="center" vertical="center" wrapText="1"/>
    </xf>
    <xf numFmtId="9" fontId="16" fillId="6" borderId="7" xfId="0" applyNumberFormat="1" applyFont="1" applyFill="1" applyBorder="1" applyAlignment="1">
      <alignment vertical="top" wrapText="1"/>
    </xf>
    <xf numFmtId="0" fontId="16" fillId="8" borderId="3" xfId="0" applyFont="1" applyFill="1" applyBorder="1" applyAlignment="1">
      <alignment vertical="top" wrapText="1"/>
    </xf>
    <xf numFmtId="9" fontId="16" fillId="8" borderId="5" xfId="0" applyNumberFormat="1" applyFont="1" applyFill="1" applyBorder="1" applyAlignment="1">
      <alignment vertical="top" wrapText="1"/>
    </xf>
    <xf numFmtId="0" fontId="18" fillId="9" borderId="3" xfId="0" applyFont="1" applyFill="1" applyBorder="1" applyAlignment="1">
      <alignment vertical="top" wrapText="1"/>
    </xf>
    <xf numFmtId="0" fontId="16" fillId="13" borderId="25" xfId="0" applyFont="1" applyFill="1" applyBorder="1" applyAlignment="1">
      <alignment vertical="top" wrapText="1"/>
    </xf>
    <xf numFmtId="0" fontId="16" fillId="13" borderId="26" xfId="0" applyFont="1" applyFill="1" applyBorder="1" applyAlignment="1">
      <alignment vertical="top" wrapText="1"/>
    </xf>
    <xf numFmtId="0" fontId="16" fillId="13" borderId="7" xfId="0" applyFont="1" applyFill="1" applyBorder="1" applyAlignment="1">
      <alignment vertical="top" wrapText="1"/>
    </xf>
    <xf numFmtId="9" fontId="16" fillId="10" borderId="5" xfId="2" applyFont="1" applyFill="1" applyBorder="1" applyAlignment="1">
      <alignment vertical="top" wrapText="1"/>
    </xf>
    <xf numFmtId="9" fontId="17" fillId="10" borderId="27" xfId="0" applyNumberFormat="1" applyFont="1" applyFill="1" applyBorder="1" applyAlignment="1">
      <alignment horizontal="center" vertical="center" wrapText="1"/>
    </xf>
    <xf numFmtId="14" fontId="26" fillId="13" borderId="2" xfId="0" applyNumberFormat="1" applyFont="1" applyFill="1" applyBorder="1" applyAlignment="1">
      <alignment horizontal="left" vertical="center" wrapText="1"/>
    </xf>
    <xf numFmtId="0" fontId="28" fillId="10" borderId="2" xfId="0" applyFont="1" applyFill="1" applyBorder="1" applyAlignment="1">
      <alignment vertical="top" wrapText="1"/>
    </xf>
    <xf numFmtId="0" fontId="16" fillId="9" borderId="2" xfId="0" applyFont="1" applyFill="1" applyBorder="1" applyAlignment="1">
      <alignment vertical="center" wrapText="1"/>
    </xf>
    <xf numFmtId="9" fontId="16" fillId="9" borderId="2" xfId="0" applyNumberFormat="1" applyFont="1" applyFill="1" applyBorder="1" applyAlignment="1">
      <alignment vertical="center" wrapText="1"/>
    </xf>
    <xf numFmtId="9" fontId="16" fillId="9" borderId="3" xfId="0" applyNumberFormat="1" applyFont="1" applyFill="1" applyBorder="1" applyAlignment="1">
      <alignment vertical="center" wrapText="1"/>
    </xf>
    <xf numFmtId="9" fontId="16" fillId="9" borderId="8" xfId="0" applyNumberFormat="1" applyFont="1" applyFill="1" applyBorder="1" applyAlignment="1">
      <alignment vertical="center" wrapText="1"/>
    </xf>
    <xf numFmtId="9" fontId="16" fillId="7" borderId="1" xfId="0" applyNumberFormat="1" applyFont="1" applyFill="1" applyBorder="1" applyAlignment="1">
      <alignment vertical="center" wrapText="1"/>
    </xf>
    <xf numFmtId="14" fontId="26" fillId="7" borderId="1" xfId="0" applyNumberFormat="1" applyFont="1" applyFill="1" applyBorder="1" applyAlignment="1">
      <alignment vertical="top" wrapText="1"/>
    </xf>
    <xf numFmtId="14" fontId="26" fillId="6" borderId="2" xfId="0" applyNumberFormat="1" applyFont="1" applyFill="1" applyBorder="1" applyAlignment="1">
      <alignment vertical="top" wrapText="1"/>
    </xf>
    <xf numFmtId="0" fontId="30" fillId="7" borderId="2" xfId="0" applyFont="1" applyFill="1" applyBorder="1" applyAlignment="1">
      <alignment vertical="top" wrapText="1"/>
    </xf>
    <xf numFmtId="14" fontId="26" fillId="7" borderId="2" xfId="0" applyNumberFormat="1" applyFont="1" applyFill="1" applyBorder="1" applyAlignment="1">
      <alignment vertical="top" wrapText="1"/>
    </xf>
    <xf numFmtId="14" fontId="26" fillId="8" borderId="1" xfId="0" applyNumberFormat="1" applyFont="1" applyFill="1" applyBorder="1" applyAlignment="1">
      <alignment vertical="top" wrapText="1"/>
    </xf>
    <xf numFmtId="9" fontId="16" fillId="13" borderId="8" xfId="0" applyNumberFormat="1" applyFont="1" applyFill="1" applyBorder="1" applyAlignment="1">
      <alignment horizontal="center" vertical="center" wrapText="1"/>
    </xf>
    <xf numFmtId="14" fontId="26" fillId="8" borderId="2" xfId="0" applyNumberFormat="1" applyFont="1" applyFill="1" applyBorder="1" applyAlignment="1">
      <alignment vertical="top" wrapText="1"/>
    </xf>
    <xf numFmtId="164" fontId="16" fillId="10" borderId="3" xfId="1" applyNumberFormat="1" applyFont="1" applyFill="1" applyBorder="1" applyAlignment="1">
      <alignment horizontal="center" vertical="center" wrapText="1"/>
    </xf>
    <xf numFmtId="9" fontId="16" fillId="10" borderId="1" xfId="0" applyNumberFormat="1" applyFont="1" applyFill="1" applyBorder="1" applyAlignment="1">
      <alignment vertical="center" wrapText="1"/>
    </xf>
    <xf numFmtId="9" fontId="16" fillId="10" borderId="5" xfId="0" applyNumberFormat="1" applyFont="1" applyFill="1" applyBorder="1" applyAlignment="1">
      <alignment horizontal="center" vertical="center" wrapText="1"/>
    </xf>
    <xf numFmtId="9" fontId="17" fillId="7" borderId="2" xfId="0" applyNumberFormat="1" applyFont="1" applyFill="1" applyBorder="1" applyAlignment="1">
      <alignment horizontal="center" vertical="center" wrapText="1"/>
    </xf>
    <xf numFmtId="0" fontId="26" fillId="7" borderId="2" xfId="0" applyFont="1" applyFill="1" applyBorder="1" applyAlignment="1">
      <alignment vertical="top" wrapText="1"/>
    </xf>
    <xf numFmtId="0" fontId="18" fillId="6" borderId="29" xfId="0" applyFont="1" applyFill="1" applyBorder="1" applyAlignment="1">
      <alignment vertical="top" wrapText="1"/>
    </xf>
    <xf numFmtId="0" fontId="18" fillId="8" borderId="29" xfId="0" applyFont="1" applyFill="1" applyBorder="1" applyAlignment="1">
      <alignment vertical="top" wrapText="1"/>
    </xf>
    <xf numFmtId="0" fontId="16" fillId="8" borderId="29" xfId="0" applyFont="1" applyFill="1" applyBorder="1" applyAlignment="1">
      <alignment vertical="top" wrapText="1"/>
    </xf>
    <xf numFmtId="9" fontId="16" fillId="8" borderId="29" xfId="0" applyNumberFormat="1" applyFont="1" applyFill="1" applyBorder="1" applyAlignment="1">
      <alignment vertical="top" wrapText="1"/>
    </xf>
    <xf numFmtId="14" fontId="26" fillId="8" borderId="29" xfId="0" applyNumberFormat="1" applyFont="1" applyFill="1" applyBorder="1" applyAlignment="1">
      <alignment vertical="top" wrapText="1"/>
    </xf>
    <xf numFmtId="0" fontId="18" fillId="6" borderId="6" xfId="0" applyFont="1" applyFill="1" applyBorder="1" applyAlignment="1">
      <alignment vertical="top" wrapText="1"/>
    </xf>
    <xf numFmtId="0" fontId="18" fillId="8" borderId="6" xfId="0" applyFont="1" applyFill="1" applyBorder="1" applyAlignment="1">
      <alignment vertical="top" wrapText="1"/>
    </xf>
    <xf numFmtId="0" fontId="16" fillId="8" borderId="6" xfId="0" applyFont="1" applyFill="1" applyBorder="1" applyAlignment="1">
      <alignment vertical="top" wrapText="1"/>
    </xf>
    <xf numFmtId="0" fontId="16" fillId="8" borderId="7" xfId="0" applyFont="1" applyFill="1" applyBorder="1" applyAlignment="1">
      <alignment vertical="top" wrapText="1"/>
    </xf>
    <xf numFmtId="0" fontId="16" fillId="8" borderId="22" xfId="0" applyFont="1" applyFill="1" applyBorder="1" applyAlignment="1">
      <alignment vertical="top" wrapText="1"/>
    </xf>
    <xf numFmtId="9" fontId="16" fillId="8" borderId="23" xfId="0" applyNumberFormat="1" applyFont="1" applyFill="1" applyBorder="1" applyAlignment="1">
      <alignment vertical="top" wrapText="1"/>
    </xf>
    <xf numFmtId="9" fontId="16" fillId="8" borderId="7" xfId="0" applyNumberFormat="1" applyFont="1" applyFill="1" applyBorder="1" applyAlignment="1">
      <alignment vertical="top" wrapText="1"/>
    </xf>
    <xf numFmtId="14" fontId="16" fillId="8" borderId="7" xfId="0" applyNumberFormat="1" applyFont="1" applyFill="1" applyBorder="1" applyAlignment="1">
      <alignment vertical="top" wrapText="1"/>
    </xf>
    <xf numFmtId="0" fontId="26" fillId="10" borderId="2" xfId="0" applyFont="1" applyFill="1" applyBorder="1" applyAlignment="1">
      <alignment vertical="top" wrapText="1"/>
    </xf>
    <xf numFmtId="16" fontId="6" fillId="0" borderId="0" xfId="0" applyNumberFormat="1" applyFont="1" applyAlignment="1">
      <alignment horizontal="left"/>
    </xf>
    <xf numFmtId="9" fontId="16" fillId="14" borderId="8" xfId="0" applyNumberFormat="1" applyFont="1" applyFill="1" applyBorder="1" applyAlignment="1">
      <alignment vertical="top" wrapText="1"/>
    </xf>
    <xf numFmtId="9" fontId="16" fillId="10" borderId="1" xfId="0" applyNumberFormat="1" applyFont="1" applyFill="1" applyBorder="1" applyAlignment="1">
      <alignment horizontal="center" vertical="center" wrapText="1"/>
    </xf>
    <xf numFmtId="9" fontId="16" fillId="9" borderId="8" xfId="0" applyNumberFormat="1" applyFont="1" applyFill="1" applyBorder="1" applyAlignment="1">
      <alignment horizontal="center" vertical="center" wrapText="1"/>
    </xf>
    <xf numFmtId="0" fontId="33" fillId="16" borderId="0" xfId="0" applyFont="1" applyFill="1" applyAlignment="1">
      <alignment vertical="center"/>
    </xf>
    <xf numFmtId="0" fontId="33" fillId="16" borderId="0" xfId="0" applyFont="1" applyFill="1" applyAlignment="1">
      <alignment vertical="center" wrapText="1"/>
    </xf>
    <xf numFmtId="9" fontId="0" fillId="0" borderId="0" xfId="0" applyNumberFormat="1"/>
    <xf numFmtId="0" fontId="34" fillId="17" borderId="0" xfId="0" applyFont="1" applyFill="1"/>
    <xf numFmtId="9" fontId="34" fillId="17" borderId="0" xfId="0" applyNumberFormat="1" applyFont="1" applyFill="1"/>
    <xf numFmtId="9" fontId="0" fillId="0" borderId="0" xfId="2" applyFont="1"/>
    <xf numFmtId="0" fontId="0" fillId="18" borderId="0" xfId="0" applyFill="1" applyAlignment="1">
      <alignment horizontal="justify" vertical="top"/>
    </xf>
    <xf numFmtId="9" fontId="6" fillId="0" borderId="0" xfId="0" applyNumberFormat="1" applyFont="1" applyAlignment="1">
      <alignment horizontal="left"/>
    </xf>
    <xf numFmtId="0" fontId="33" fillId="17" borderId="0" xfId="0" applyFont="1" applyFill="1"/>
    <xf numFmtId="9" fontId="33" fillId="17" borderId="0" xfId="2" applyFont="1" applyFill="1"/>
    <xf numFmtId="0" fontId="36" fillId="20" borderId="0" xfId="0" applyFont="1" applyFill="1" applyAlignment="1">
      <alignment horizontal="justify" vertical="top"/>
    </xf>
    <xf numFmtId="0" fontId="36" fillId="0" borderId="0" xfId="0" applyFont="1"/>
    <xf numFmtId="9" fontId="36" fillId="0" borderId="0" xfId="0" applyNumberFormat="1" applyFont="1"/>
    <xf numFmtId="0" fontId="36" fillId="21" borderId="0" xfId="0" applyFont="1" applyFill="1" applyAlignment="1">
      <alignment horizontal="justify" vertical="top"/>
    </xf>
    <xf numFmtId="0" fontId="36" fillId="8" borderId="0" xfId="0" applyFont="1" applyFill="1" applyAlignment="1">
      <alignment horizontal="justify" vertical="top"/>
    </xf>
    <xf numFmtId="0" fontId="36" fillId="22" borderId="0" xfId="0" applyFont="1" applyFill="1" applyAlignment="1">
      <alignment horizontal="justify" vertical="top"/>
    </xf>
    <xf numFmtId="9" fontId="33" fillId="17" borderId="0" xfId="0" applyNumberFormat="1" applyFont="1" applyFill="1"/>
    <xf numFmtId="0" fontId="28" fillId="7" borderId="2" xfId="0" applyFont="1" applyFill="1" applyBorder="1" applyAlignment="1">
      <alignment vertical="top" wrapText="1"/>
    </xf>
    <xf numFmtId="14" fontId="28" fillId="9" borderId="7" xfId="0" applyNumberFormat="1" applyFont="1" applyFill="1" applyBorder="1" applyAlignment="1">
      <alignmen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wrapText="1"/>
    </xf>
    <xf numFmtId="164" fontId="12" fillId="6" borderId="1" xfId="0" applyNumberFormat="1" applyFont="1" applyFill="1" applyBorder="1" applyAlignment="1">
      <alignment horizontal="center" vertical="center" wrapText="1"/>
    </xf>
    <xf numFmtId="164" fontId="12" fillId="6" borderId="6" xfId="0" applyNumberFormat="1" applyFont="1" applyFill="1" applyBorder="1" applyAlignment="1">
      <alignment horizontal="center" vertical="center" wrapText="1"/>
    </xf>
    <xf numFmtId="164" fontId="12" fillId="6" borderId="7" xfId="0" applyNumberFormat="1" applyFont="1" applyFill="1" applyBorder="1" applyAlignment="1">
      <alignment horizontal="center" vertical="center" wrapText="1"/>
    </xf>
    <xf numFmtId="6" fontId="16" fillId="8" borderId="1" xfId="0" applyNumberFormat="1" applyFont="1" applyFill="1" applyBorder="1" applyAlignment="1">
      <alignment horizontal="center" vertical="center" wrapText="1"/>
    </xf>
    <xf numFmtId="6" fontId="16" fillId="8" borderId="7" xfId="0" applyNumberFormat="1" applyFont="1" applyFill="1" applyBorder="1" applyAlignment="1">
      <alignment horizontal="center" vertical="center" wrapText="1"/>
    </xf>
    <xf numFmtId="8" fontId="16" fillId="7" borderId="1" xfId="0" applyNumberFormat="1" applyFont="1" applyFill="1" applyBorder="1" applyAlignment="1">
      <alignment horizontal="center" vertical="center" wrapText="1"/>
    </xf>
    <xf numFmtId="8" fontId="16" fillId="7" borderId="6" xfId="0" applyNumberFormat="1" applyFont="1" applyFill="1" applyBorder="1" applyAlignment="1">
      <alignment horizontal="center" vertical="center" wrapText="1"/>
    </xf>
    <xf numFmtId="8" fontId="16" fillId="7" borderId="7" xfId="0" applyNumberFormat="1" applyFont="1" applyFill="1" applyBorder="1" applyAlignment="1">
      <alignment horizontal="center" vertical="center" wrapText="1"/>
    </xf>
    <xf numFmtId="6" fontId="17" fillId="7" borderId="1" xfId="0" applyNumberFormat="1" applyFont="1" applyFill="1" applyBorder="1" applyAlignment="1">
      <alignment horizontal="center" vertical="center" wrapText="1"/>
    </xf>
    <xf numFmtId="6" fontId="17" fillId="7" borderId="6" xfId="0" applyNumberFormat="1" applyFont="1" applyFill="1" applyBorder="1" applyAlignment="1">
      <alignment horizontal="center" vertical="center" wrapText="1"/>
    </xf>
    <xf numFmtId="6" fontId="17" fillId="7" borderId="7" xfId="0" applyNumberFormat="1" applyFont="1" applyFill="1" applyBorder="1" applyAlignment="1">
      <alignment horizontal="center" vertical="center" wrapText="1"/>
    </xf>
    <xf numFmtId="6" fontId="19" fillId="7" borderId="1" xfId="0" applyNumberFormat="1" applyFont="1" applyFill="1" applyBorder="1" applyAlignment="1">
      <alignment horizontal="center" vertical="center"/>
    </xf>
    <xf numFmtId="6" fontId="19" fillId="7" borderId="6" xfId="0" applyNumberFormat="1" applyFont="1" applyFill="1" applyBorder="1" applyAlignment="1">
      <alignment horizontal="center" vertical="center"/>
    </xf>
    <xf numFmtId="6" fontId="19" fillId="7" borderId="7" xfId="0" applyNumberFormat="1" applyFont="1" applyFill="1" applyBorder="1" applyAlignment="1">
      <alignment horizontal="center" vertical="center"/>
    </xf>
    <xf numFmtId="164" fontId="17" fillId="7" borderId="1" xfId="1" applyNumberFormat="1" applyFont="1" applyFill="1" applyBorder="1" applyAlignment="1">
      <alignment horizontal="center" vertical="center" wrapText="1"/>
    </xf>
    <xf numFmtId="164" fontId="17" fillId="7" borderId="6" xfId="1" applyNumberFormat="1" applyFont="1" applyFill="1" applyBorder="1" applyAlignment="1">
      <alignment horizontal="center" vertical="center" wrapText="1"/>
    </xf>
    <xf numFmtId="164" fontId="17" fillId="7" borderId="7" xfId="1" applyNumberFormat="1" applyFont="1" applyFill="1" applyBorder="1" applyAlignment="1">
      <alignment horizontal="center" vertical="center" wrapText="1"/>
    </xf>
    <xf numFmtId="164" fontId="19" fillId="8" borderId="1" xfId="0" applyNumberFormat="1" applyFont="1" applyFill="1" applyBorder="1" applyAlignment="1">
      <alignment horizontal="center" vertical="center"/>
    </xf>
    <xf numFmtId="164" fontId="19" fillId="8" borderId="6" xfId="0" applyNumberFormat="1" applyFont="1" applyFill="1" applyBorder="1" applyAlignment="1">
      <alignment horizontal="center" vertical="center"/>
    </xf>
    <xf numFmtId="164" fontId="19" fillId="8" borderId="7" xfId="0" applyNumberFormat="1" applyFont="1" applyFill="1" applyBorder="1" applyAlignment="1">
      <alignment horizontal="center" vertical="center"/>
    </xf>
    <xf numFmtId="164" fontId="16" fillId="8" borderId="1" xfId="0" applyNumberFormat="1" applyFont="1" applyFill="1" applyBorder="1" applyAlignment="1">
      <alignment horizontal="center" vertical="center" wrapText="1"/>
    </xf>
    <xf numFmtId="164" fontId="16" fillId="8" borderId="6" xfId="0" applyNumberFormat="1" applyFont="1" applyFill="1" applyBorder="1" applyAlignment="1">
      <alignment horizontal="center" vertical="center" wrapText="1"/>
    </xf>
    <xf numFmtId="164" fontId="16" fillId="8" borderId="7" xfId="0" applyNumberFormat="1" applyFont="1" applyFill="1" applyBorder="1" applyAlignment="1">
      <alignment horizontal="center" vertical="center" wrapText="1"/>
    </xf>
    <xf numFmtId="44" fontId="16" fillId="14" borderId="1" xfId="1" applyFont="1" applyFill="1" applyBorder="1" applyAlignment="1">
      <alignment horizontal="center" vertical="center" wrapText="1"/>
    </xf>
    <xf numFmtId="44" fontId="16" fillId="14" borderId="6" xfId="1" applyFont="1" applyFill="1" applyBorder="1" applyAlignment="1">
      <alignment horizontal="center" vertical="center" wrapText="1"/>
    </xf>
    <xf numFmtId="44" fontId="16" fillId="14" borderId="7" xfId="1" applyFont="1" applyFill="1" applyBorder="1" applyAlignment="1">
      <alignment horizontal="center" vertical="center" wrapText="1"/>
    </xf>
    <xf numFmtId="164" fontId="16" fillId="14" borderId="1" xfId="0" applyNumberFormat="1" applyFont="1" applyFill="1" applyBorder="1" applyAlignment="1">
      <alignment vertical="center" wrapText="1"/>
    </xf>
    <xf numFmtId="164" fontId="16" fillId="14" borderId="7" xfId="0" applyNumberFormat="1" applyFont="1" applyFill="1" applyBorder="1" applyAlignment="1">
      <alignment vertical="center" wrapText="1"/>
    </xf>
    <xf numFmtId="164" fontId="16" fillId="9" borderId="20" xfId="1" applyNumberFormat="1" applyFont="1" applyFill="1" applyBorder="1" applyAlignment="1">
      <alignment horizontal="center" vertical="center" wrapText="1"/>
    </xf>
    <xf numFmtId="164" fontId="16" fillId="9" borderId="21" xfId="1" applyNumberFormat="1" applyFont="1" applyFill="1" applyBorder="1" applyAlignment="1">
      <alignment horizontal="center" vertical="center" wrapText="1"/>
    </xf>
    <xf numFmtId="6" fontId="16" fillId="9" borderId="1" xfId="0" applyNumberFormat="1" applyFont="1" applyFill="1" applyBorder="1" applyAlignment="1">
      <alignment horizontal="center" vertical="center" wrapText="1"/>
    </xf>
    <xf numFmtId="6" fontId="16" fillId="9" borderId="6" xfId="0" applyNumberFormat="1" applyFont="1" applyFill="1" applyBorder="1" applyAlignment="1">
      <alignment horizontal="center" vertical="center" wrapText="1"/>
    </xf>
    <xf numFmtId="6" fontId="16" fillId="9" borderId="7" xfId="0" applyNumberFormat="1" applyFont="1" applyFill="1" applyBorder="1" applyAlignment="1">
      <alignment horizontal="center" vertical="center" wrapText="1"/>
    </xf>
    <xf numFmtId="14" fontId="26" fillId="6" borderId="1" xfId="0" applyNumberFormat="1" applyFont="1" applyFill="1" applyBorder="1" applyAlignment="1">
      <alignment horizontal="left" vertical="top" wrapText="1"/>
    </xf>
    <xf numFmtId="14" fontId="26" fillId="6" borderId="7" xfId="0" applyNumberFormat="1" applyFont="1" applyFill="1" applyBorder="1" applyAlignment="1">
      <alignment horizontal="left" vertical="top"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9" fontId="17" fillId="7" borderId="1" xfId="0" applyNumberFormat="1" applyFont="1" applyFill="1" applyBorder="1" applyAlignment="1">
      <alignment horizontal="center" vertical="center" wrapText="1"/>
    </xf>
    <xf numFmtId="9" fontId="17" fillId="7" borderId="7" xfId="0" applyNumberFormat="1" applyFont="1" applyFill="1" applyBorder="1" applyAlignment="1">
      <alignment horizontal="center" vertical="center" wrapText="1"/>
    </xf>
    <xf numFmtId="9" fontId="17" fillId="7" borderId="6" xfId="0" applyNumberFormat="1" applyFont="1" applyFill="1" applyBorder="1" applyAlignment="1">
      <alignment horizontal="center" vertical="center" wrapText="1"/>
    </xf>
    <xf numFmtId="9" fontId="16" fillId="6" borderId="1" xfId="0" applyNumberFormat="1" applyFont="1" applyFill="1" applyBorder="1" applyAlignment="1">
      <alignment horizontal="center" vertical="center" wrapText="1"/>
    </xf>
    <xf numFmtId="9" fontId="16" fillId="6" borderId="7" xfId="0" applyNumberFormat="1" applyFont="1" applyFill="1" applyBorder="1" applyAlignment="1">
      <alignment horizontal="center" vertical="center" wrapText="1"/>
    </xf>
    <xf numFmtId="9" fontId="12" fillId="6" borderId="1"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9" fontId="12" fillId="6" borderId="7"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xf>
    <xf numFmtId="9" fontId="17" fillId="6" borderId="7"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6" borderId="8" xfId="0" applyNumberFormat="1" applyFont="1" applyFill="1" applyBorder="1" applyAlignment="1">
      <alignment horizontal="center" vertical="center" wrapText="1"/>
    </xf>
    <xf numFmtId="9" fontId="17" fillId="10" borderId="8"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9" fontId="17" fillId="10" borderId="7"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7" xfId="0" applyNumberFormat="1" applyFont="1" applyFill="1" applyBorder="1" applyAlignment="1">
      <alignment horizontal="center" vertical="center" wrapText="1"/>
    </xf>
    <xf numFmtId="9" fontId="16" fillId="8" borderId="1" xfId="0" applyNumberFormat="1" applyFont="1" applyFill="1" applyBorder="1" applyAlignment="1">
      <alignment horizontal="center" vertical="center" wrapText="1"/>
    </xf>
    <xf numFmtId="9" fontId="16" fillId="8" borderId="7"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9" fontId="16" fillId="6" borderId="1" xfId="2" applyFont="1" applyFill="1" applyBorder="1" applyAlignment="1">
      <alignment horizontal="center" vertical="center" wrapText="1"/>
    </xf>
    <xf numFmtId="9" fontId="16" fillId="6" borderId="6" xfId="2" applyFont="1" applyFill="1" applyBorder="1" applyAlignment="1">
      <alignment horizontal="center" vertical="center" wrapText="1"/>
    </xf>
    <xf numFmtId="9" fontId="16" fillId="6" borderId="7" xfId="2" applyFont="1" applyFill="1" applyBorder="1" applyAlignment="1">
      <alignment horizontal="center" vertical="center" wrapText="1"/>
    </xf>
    <xf numFmtId="9" fontId="16" fillId="8" borderId="6" xfId="0" applyNumberFormat="1"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4" borderId="6" xfId="0" applyFont="1" applyFill="1" applyBorder="1" applyAlignment="1">
      <alignment horizontal="center" vertical="center" wrapText="1"/>
    </xf>
    <xf numFmtId="0" fontId="16" fillId="14" borderId="7" xfId="0" applyFont="1" applyFill="1" applyBorder="1" applyAlignment="1">
      <alignment horizontal="center" vertical="center" wrapText="1"/>
    </xf>
    <xf numFmtId="9" fontId="16" fillId="7" borderId="1" xfId="0" applyNumberFormat="1" applyFont="1" applyFill="1" applyBorder="1" applyAlignment="1">
      <alignment horizontal="center" vertical="center" wrapText="1"/>
    </xf>
    <xf numFmtId="9" fontId="16" fillId="7" borderId="6" xfId="0" applyNumberFormat="1" applyFont="1" applyFill="1" applyBorder="1" applyAlignment="1">
      <alignment horizontal="center" vertical="center" wrapText="1"/>
    </xf>
    <xf numFmtId="9" fontId="16" fillId="7" borderId="7" xfId="0" applyNumberFormat="1" applyFont="1" applyFill="1" applyBorder="1" applyAlignment="1">
      <alignment horizontal="center" vertical="center" wrapText="1"/>
    </xf>
    <xf numFmtId="9" fontId="17" fillId="7" borderId="1" xfId="0" applyNumberFormat="1" applyFont="1" applyFill="1" applyBorder="1" applyAlignment="1">
      <alignment horizontal="center" vertical="top" wrapText="1"/>
    </xf>
    <xf numFmtId="9" fontId="17" fillId="7" borderId="6" xfId="0" applyNumberFormat="1" applyFont="1" applyFill="1" applyBorder="1" applyAlignment="1">
      <alignment horizontal="center" vertical="top" wrapText="1"/>
    </xf>
    <xf numFmtId="9" fontId="17" fillId="7" borderId="7" xfId="0" applyNumberFormat="1" applyFont="1" applyFill="1" applyBorder="1" applyAlignment="1">
      <alignment horizontal="center" vertical="top" wrapText="1"/>
    </xf>
    <xf numFmtId="9" fontId="17" fillId="7" borderId="1" xfId="2" applyFont="1" applyFill="1" applyBorder="1" applyAlignment="1">
      <alignment horizontal="center" vertical="top" wrapText="1"/>
    </xf>
    <xf numFmtId="9" fontId="17" fillId="7" borderId="7" xfId="2" applyFont="1" applyFill="1" applyBorder="1" applyAlignment="1">
      <alignment horizontal="center" vertical="top" wrapText="1"/>
    </xf>
    <xf numFmtId="0" fontId="17" fillId="7"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9" fontId="17" fillId="7" borderId="1" xfId="2" applyFont="1" applyFill="1" applyBorder="1" applyAlignment="1">
      <alignment horizontal="center" vertical="center" wrapText="1"/>
    </xf>
    <xf numFmtId="9" fontId="17" fillId="7" borderId="6" xfId="2" applyFont="1" applyFill="1" applyBorder="1" applyAlignment="1">
      <alignment horizontal="center" vertical="center" wrapText="1"/>
    </xf>
    <xf numFmtId="9" fontId="17" fillId="7" borderId="7" xfId="2" applyFont="1" applyFill="1" applyBorder="1" applyAlignment="1">
      <alignment horizontal="center" vertical="center" wrapText="1"/>
    </xf>
    <xf numFmtId="9" fontId="16" fillId="14" borderId="1" xfId="0" applyNumberFormat="1" applyFont="1" applyFill="1" applyBorder="1" applyAlignment="1">
      <alignment horizontal="center" vertical="center" wrapText="1"/>
    </xf>
    <xf numFmtId="9" fontId="16" fillId="14" borderId="7" xfId="0" applyNumberFormat="1" applyFont="1" applyFill="1" applyBorder="1" applyAlignment="1">
      <alignment horizontal="center" vertical="center" wrapText="1"/>
    </xf>
    <xf numFmtId="9" fontId="16" fillId="14" borderId="1" xfId="0" applyNumberFormat="1" applyFont="1" applyFill="1" applyBorder="1" applyAlignment="1">
      <alignment vertical="center" wrapText="1"/>
    </xf>
    <xf numFmtId="9" fontId="16" fillId="14" borderId="7" xfId="0" applyNumberFormat="1" applyFont="1" applyFill="1" applyBorder="1" applyAlignment="1">
      <alignment vertical="center" wrapText="1"/>
    </xf>
    <xf numFmtId="0" fontId="6" fillId="0" borderId="24" xfId="0" applyFont="1" applyBorder="1" applyAlignment="1">
      <alignment horizontal="left" vertical="top" wrapText="1"/>
    </xf>
    <xf numFmtId="9" fontId="16" fillId="7" borderId="1" xfId="0" applyNumberFormat="1" applyFont="1" applyFill="1" applyBorder="1" applyAlignment="1">
      <alignment horizontal="center" vertical="top" wrapText="1"/>
    </xf>
    <xf numFmtId="9" fontId="16" fillId="7" borderId="7" xfId="0" applyNumberFormat="1" applyFont="1" applyFill="1" applyBorder="1" applyAlignment="1">
      <alignment horizontal="center" vertical="top" wrapText="1"/>
    </xf>
    <xf numFmtId="44" fontId="16" fillId="14" borderId="10" xfId="1" applyFont="1" applyFill="1" applyBorder="1" applyAlignment="1">
      <alignment horizontal="center" vertical="center" wrapText="1"/>
    </xf>
    <xf numFmtId="44" fontId="16" fillId="14" borderId="14" xfId="1" applyFont="1" applyFill="1" applyBorder="1" applyAlignment="1">
      <alignment horizontal="center" vertical="center" wrapText="1"/>
    </xf>
    <xf numFmtId="44" fontId="16" fillId="14" borderId="23" xfId="1" applyFont="1" applyFill="1" applyBorder="1" applyAlignment="1">
      <alignment horizontal="center" vertical="center" wrapText="1"/>
    </xf>
    <xf numFmtId="164" fontId="16" fillId="9" borderId="10" xfId="1" applyNumberFormat="1" applyFont="1" applyFill="1" applyBorder="1" applyAlignment="1">
      <alignment horizontal="center" vertical="center" wrapText="1"/>
    </xf>
    <xf numFmtId="164" fontId="16" fillId="9" borderId="23" xfId="1" applyNumberFormat="1" applyFont="1" applyFill="1" applyBorder="1" applyAlignment="1">
      <alignment horizontal="center" vertical="center" wrapText="1"/>
    </xf>
    <xf numFmtId="6" fontId="16" fillId="9" borderId="10" xfId="0" applyNumberFormat="1" applyFont="1" applyFill="1" applyBorder="1" applyAlignment="1">
      <alignment horizontal="center" vertical="center" wrapText="1"/>
    </xf>
    <xf numFmtId="6" fontId="16" fillId="9" borderId="14" xfId="0" applyNumberFormat="1" applyFont="1" applyFill="1" applyBorder="1" applyAlignment="1">
      <alignment horizontal="center" vertical="center" wrapText="1"/>
    </xf>
    <xf numFmtId="6" fontId="16" fillId="9" borderId="23" xfId="0" applyNumberFormat="1" applyFont="1" applyFill="1" applyBorder="1" applyAlignment="1">
      <alignment horizontal="center" vertical="center" wrapText="1"/>
    </xf>
    <xf numFmtId="9" fontId="16" fillId="6" borderId="16" xfId="2"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6" fillId="14" borderId="1" xfId="0" applyNumberFormat="1" applyFont="1" applyFill="1" applyBorder="1" applyAlignment="1">
      <alignment horizontal="center" vertical="top" wrapText="1"/>
    </xf>
    <xf numFmtId="9" fontId="16" fillId="14" borderId="7" xfId="0" applyNumberFormat="1" applyFont="1" applyFill="1" applyBorder="1" applyAlignment="1">
      <alignment horizontal="center" vertical="top" wrapText="1"/>
    </xf>
    <xf numFmtId="0" fontId="16" fillId="13" borderId="1" xfId="0" applyFont="1" applyFill="1" applyBorder="1" applyAlignment="1">
      <alignment horizontal="center" vertical="center" wrapText="1"/>
    </xf>
    <xf numFmtId="0" fontId="16" fillId="13" borderId="7" xfId="0" applyFont="1" applyFill="1" applyBorder="1" applyAlignment="1">
      <alignment horizontal="center" vertical="center" wrapText="1"/>
    </xf>
    <xf numFmtId="9" fontId="16" fillId="13" borderId="1" xfId="0" applyNumberFormat="1" applyFont="1" applyFill="1" applyBorder="1" applyAlignment="1">
      <alignment horizontal="center" vertical="center" wrapText="1"/>
    </xf>
    <xf numFmtId="9" fontId="16" fillId="13" borderId="7" xfId="0" applyNumberFormat="1" applyFont="1" applyFill="1" applyBorder="1" applyAlignment="1">
      <alignment horizontal="center" vertical="center" wrapText="1"/>
    </xf>
    <xf numFmtId="9" fontId="16" fillId="13" borderId="28" xfId="0" applyNumberFormat="1" applyFont="1" applyFill="1" applyBorder="1" applyAlignment="1">
      <alignment horizontal="center" vertical="center" wrapText="1"/>
    </xf>
    <xf numFmtId="9" fontId="16" fillId="13" borderId="11" xfId="0" applyNumberFormat="1" applyFont="1" applyFill="1" applyBorder="1" applyAlignment="1">
      <alignment horizontal="center" vertical="center" wrapText="1"/>
    </xf>
    <xf numFmtId="9" fontId="16" fillId="13" borderId="19" xfId="0" applyNumberFormat="1" applyFont="1" applyFill="1" applyBorder="1" applyAlignment="1">
      <alignment horizontal="center" vertical="center" wrapText="1"/>
    </xf>
    <xf numFmtId="9" fontId="16" fillId="13" borderId="27" xfId="0" applyNumberFormat="1" applyFont="1" applyFill="1" applyBorder="1" applyAlignment="1">
      <alignment horizontal="center" vertical="center" wrapText="1"/>
    </xf>
    <xf numFmtId="10" fontId="17" fillId="6" borderId="1" xfId="0" applyNumberFormat="1" applyFont="1" applyFill="1" applyBorder="1" applyAlignment="1">
      <alignment horizontal="center" vertical="center" wrapText="1"/>
    </xf>
    <xf numFmtId="10" fontId="17" fillId="6" borderId="6" xfId="0" applyNumberFormat="1" applyFont="1" applyFill="1" applyBorder="1" applyAlignment="1">
      <alignment horizontal="center" vertical="center" wrapText="1"/>
    </xf>
    <xf numFmtId="10" fontId="17" fillId="6" borderId="7" xfId="0" applyNumberFormat="1" applyFont="1" applyFill="1" applyBorder="1" applyAlignment="1">
      <alignment horizontal="center" vertical="center" wrapText="1"/>
    </xf>
    <xf numFmtId="9" fontId="17" fillId="7" borderId="6" xfId="2" applyFont="1" applyFill="1" applyBorder="1" applyAlignment="1">
      <alignment horizontal="center" vertical="top" wrapText="1"/>
    </xf>
    <xf numFmtId="0" fontId="16" fillId="8" borderId="6" xfId="0" applyFont="1" applyFill="1" applyBorder="1" applyAlignment="1">
      <alignment horizontal="center" vertical="center" wrapText="1"/>
    </xf>
    <xf numFmtId="9" fontId="17" fillId="6" borderId="27" xfId="0" applyNumberFormat="1" applyFont="1" applyFill="1" applyBorder="1" applyAlignment="1">
      <alignment horizontal="center" vertical="center" wrapText="1"/>
    </xf>
    <xf numFmtId="9" fontId="16" fillId="8" borderId="1" xfId="2" applyFont="1" applyFill="1" applyBorder="1" applyAlignment="1">
      <alignment horizontal="center" vertical="center" wrapText="1"/>
    </xf>
    <xf numFmtId="9" fontId="16" fillId="8" borderId="30" xfId="2" applyFont="1" applyFill="1" applyBorder="1" applyAlignment="1">
      <alignment horizontal="center" vertical="center" wrapText="1"/>
    </xf>
    <xf numFmtId="9" fontId="17" fillId="6" borderId="30" xfId="0" applyNumberFormat="1" applyFont="1" applyFill="1" applyBorder="1" applyAlignment="1">
      <alignment horizontal="center" vertical="center" wrapText="1"/>
    </xf>
    <xf numFmtId="0" fontId="16" fillId="8" borderId="30" xfId="0" applyFont="1" applyFill="1" applyBorder="1" applyAlignment="1">
      <alignment horizontal="center" vertical="center" wrapText="1"/>
    </xf>
    <xf numFmtId="9" fontId="16" fillId="8" borderId="30" xfId="0" applyNumberFormat="1" applyFont="1" applyFill="1" applyBorder="1" applyAlignment="1">
      <alignment horizontal="center" vertical="center" wrapText="1"/>
    </xf>
    <xf numFmtId="0" fontId="33" fillId="16" borderId="0" xfId="0" applyFont="1" applyFill="1" applyAlignment="1">
      <alignment horizontal="center"/>
    </xf>
    <xf numFmtId="0" fontId="33" fillId="16" borderId="0" xfId="0" applyFont="1" applyFill="1" applyAlignment="1">
      <alignment horizontal="center" wrapText="1"/>
    </xf>
    <xf numFmtId="0" fontId="35" fillId="19" borderId="0" xfId="0" applyFont="1" applyFill="1" applyAlignment="1">
      <alignment horizontal="center"/>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CC66"/>
      <color rgb="FFFFCC99"/>
      <color rgb="FF66CC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Avance meta indicadores a Marzo 31 de 2026 por Direcciones</a:t>
            </a:r>
          </a:p>
          <a:p>
            <a:pPr>
              <a:defRPr>
                <a:latin typeface="Arial" panose="020B0604020202020204" pitchFamily="34" charset="0"/>
                <a:cs typeface="Arial" panose="020B0604020202020204" pitchFamily="34" charset="0"/>
              </a:defRPr>
            </a:pPr>
            <a:r>
              <a:rPr lang="es-CO">
                <a:latin typeface="Arial" panose="020B0604020202020204" pitchFamily="34" charset="0"/>
                <a:cs typeface="Arial" panose="020B0604020202020204" pitchFamily="34" charset="0"/>
              </a:rPr>
              <a:t>RESPECTO A LA META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[1]Hoja1!$G$8</c:f>
              <c:strCache>
                <c:ptCount val="1"/>
                <c:pt idx="0">
                  <c:v>% promedio de avance 
acumulado de la Meta</c:v>
                </c:pt>
              </c:strCache>
            </c:strRef>
          </c:tx>
          <c:spPr>
            <a:solidFill>
              <a:schemeClr val="accent4"/>
            </a:solidFill>
            <a:ln>
              <a:noFill/>
            </a:ln>
            <a:effectLst/>
          </c:spPr>
          <c:invertIfNegative val="0"/>
          <c:dPt>
            <c:idx val="1"/>
            <c:invertIfNegative val="0"/>
            <c:bubble3D val="0"/>
            <c:extLst>
              <c:ext xmlns:c16="http://schemas.microsoft.com/office/drawing/2014/chart" uri="{C3380CC4-5D6E-409C-BE32-E72D297353CC}">
                <c16:uniqueId val="{00000000-7B56-4BAB-8D6B-A2AE70C4B8BC}"/>
              </c:ext>
            </c:extLst>
          </c:dPt>
          <c:dLbls>
            <c:dLbl>
              <c:idx val="2"/>
              <c:layout>
                <c:manualLayout>
                  <c:x val="-1.5686274509803921E-3"/>
                  <c:y val="7.181933193602600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56-4BAB-8D6B-A2AE70C4B8B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[1]Hoja1!$D$9:$D$14</c:f>
              <c:strCache>
                <c:ptCount val="6"/>
                <c:pt idx="1">
                  <c:v>Dirección General</c:v>
                </c:pt>
                <c:pt idx="2">
                  <c:v>Dirección de Cooperación Interinstitucional</c:v>
                </c:pt>
                <c:pt idx="3">
                  <c:v>Dirección de Demanda de Cooperación Internacional</c:v>
                </c:pt>
                <c:pt idx="4">
                  <c:v>Dirección de Oferta de Cooperación Internacional</c:v>
                </c:pt>
                <c:pt idx="5">
                  <c:v>Dirección Administrativa y Financiera</c:v>
                </c:pt>
              </c:strCache>
            </c:strRef>
          </c:cat>
          <c:val>
            <c:numRef>
              <c:f>[1]Hoja1!$G$9:$G$14</c:f>
              <c:numCache>
                <c:formatCode>General</c:formatCode>
                <c:ptCount val="6"/>
                <c:pt idx="1">
                  <c:v>0.31875000000000003</c:v>
                </c:pt>
                <c:pt idx="2">
                  <c:v>0.41</c:v>
                </c:pt>
                <c:pt idx="3">
                  <c:v>0.23</c:v>
                </c:pt>
                <c:pt idx="4">
                  <c:v>0.35</c:v>
                </c:pt>
                <c:pt idx="5">
                  <c:v>0.17500000000000002</c:v>
                </c:pt>
              </c:numCache>
            </c:numRef>
          </c:val>
          <c:extLst>
            <c:ext xmlns:c16="http://schemas.microsoft.com/office/drawing/2014/chart" uri="{C3380CC4-5D6E-409C-BE32-E72D297353CC}">
              <c16:uniqueId val="{00000002-7B56-4BAB-8D6B-A2AE70C4B8BC}"/>
            </c:ext>
          </c:extLst>
        </c:ser>
        <c:dLbls>
          <c:showLegendKey val="0"/>
          <c:showVal val="0"/>
          <c:showCatName val="0"/>
          <c:showSerName val="0"/>
          <c:showPercent val="0"/>
          <c:showBubbleSize val="0"/>
        </c:dLbls>
        <c:gapWidth val="150"/>
        <c:axId val="76927495"/>
        <c:axId val="76929543"/>
      </c:barChart>
      <c:lineChart>
        <c:grouping val="standard"/>
        <c:varyColors val="0"/>
        <c:ser>
          <c:idx val="0"/>
          <c:order val="0"/>
          <c:tx>
            <c:strRef>
              <c:f>[1]Hoja1!$F$8</c:f>
              <c:strCache>
                <c:ptCount val="1"/>
                <c:pt idx="0">
                  <c:v>% promedio 
Meta periodo</c:v>
                </c:pt>
              </c:strCache>
            </c:strRef>
          </c:tx>
          <c:spPr>
            <a:ln w="28575" cap="rnd">
              <a:solidFill>
                <a:schemeClr val="accent2"/>
              </a:solidFill>
              <a:round/>
            </a:ln>
            <a:effectLst/>
          </c:spPr>
          <c:marker>
            <c:symbol val="none"/>
          </c:marker>
          <c:dPt>
            <c:idx val="1"/>
            <c:marker>
              <c:symbol val="none"/>
            </c:marker>
            <c:bubble3D val="0"/>
            <c:spPr>
              <a:ln w="28575" cap="rnd">
                <a:solidFill>
                  <a:schemeClr val="accent2"/>
                </a:solidFill>
                <a:round/>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7B56-4BAB-8D6B-A2AE70C4B8BC}"/>
              </c:ext>
            </c:extLst>
          </c:dPt>
          <c:dPt>
            <c:idx val="2"/>
            <c:marker>
              <c:symbol val="none"/>
            </c:marker>
            <c:bubble3D val="0"/>
            <c:spPr>
              <a:ln w="28575" cap="rnd">
                <a:solidFill>
                  <a:schemeClr val="accent2"/>
                </a:solidFill>
                <a:round/>
              </a:ln>
              <a:effectLst/>
            </c:spPr>
            <c:extLst>
              <c:ext xmlns:c16="http://schemas.microsoft.com/office/drawing/2014/chart" uri="{C3380CC4-5D6E-409C-BE32-E72D297353CC}">
                <c16:uniqueId val="{00000006-7B56-4BAB-8D6B-A2AE70C4B8BC}"/>
              </c:ext>
            </c:extLst>
          </c:dPt>
          <c:dPt>
            <c:idx val="3"/>
            <c:marker>
              <c:symbol val="none"/>
            </c:marker>
            <c:bubble3D val="0"/>
            <c:spPr>
              <a:ln w="28575" cap="rnd">
                <a:solidFill>
                  <a:schemeClr val="accent2"/>
                </a:solidFill>
                <a:round/>
              </a:ln>
              <a:effectLst/>
            </c:spPr>
            <c:extLst>
              <c:ext xmlns:c16="http://schemas.microsoft.com/office/drawing/2014/chart" uri="{C3380CC4-5D6E-409C-BE32-E72D297353CC}">
                <c16:uniqueId val="{00000008-7B56-4BAB-8D6B-A2AE70C4B8BC}"/>
              </c:ext>
            </c:extLst>
          </c:dPt>
          <c:dPt>
            <c:idx val="4"/>
            <c:marker>
              <c:symbol val="none"/>
            </c:marker>
            <c:bubble3D val="0"/>
            <c:spPr>
              <a:ln w="28575" cap="rnd">
                <a:solidFill>
                  <a:schemeClr val="accent2"/>
                </a:solidFill>
                <a:round/>
              </a:ln>
              <a:effectLst/>
            </c:spPr>
            <c:extLst>
              <c:ext xmlns:c16="http://schemas.microsoft.com/office/drawing/2014/chart" uri="{C3380CC4-5D6E-409C-BE32-E72D297353CC}">
                <c16:uniqueId val="{0000000A-7B56-4BAB-8D6B-A2AE70C4B8BC}"/>
              </c:ext>
            </c:extLst>
          </c:dPt>
          <c:dPt>
            <c:idx val="5"/>
            <c:marker>
              <c:symbol val="none"/>
            </c:marker>
            <c:bubble3D val="0"/>
            <c:spPr>
              <a:ln w="28575" cap="rnd">
                <a:solidFill>
                  <a:schemeClr val="accent2"/>
                </a:solidFill>
                <a:round/>
              </a:ln>
              <a:effectLst/>
            </c:spPr>
            <c:extLst>
              <c:ext xmlns:c16="http://schemas.microsoft.com/office/drawing/2014/chart" uri="{C3380CC4-5D6E-409C-BE32-E72D297353CC}">
                <c16:uniqueId val="{0000000C-7B56-4BAB-8D6B-A2AE70C4B8BC}"/>
              </c:ext>
            </c:extLst>
          </c:dPt>
          <c:dLbls>
            <c:dLbl>
              <c:idx val="2"/>
              <c:layout>
                <c:manualLayout>
                  <c:x val="-3.2172549019607845E-2"/>
                  <c:y val="-5.72422691767845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56-4BAB-8D6B-A2AE70C4B8BC}"/>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[1]Hoja1!$D$9:$D$14</c:f>
              <c:strCache>
                <c:ptCount val="6"/>
                <c:pt idx="1">
                  <c:v>Dirección General</c:v>
                </c:pt>
                <c:pt idx="2">
                  <c:v>Dirección de Cooperación Interinstitucional</c:v>
                </c:pt>
                <c:pt idx="3">
                  <c:v>Dirección de Demanda de Cooperación Internacional</c:v>
                </c:pt>
                <c:pt idx="4">
                  <c:v>Dirección de Oferta de Cooperación Internacional</c:v>
                </c:pt>
                <c:pt idx="5">
                  <c:v>Dirección Administrativa y Financiera</c:v>
                </c:pt>
              </c:strCache>
            </c:strRef>
          </c:cat>
          <c:val>
            <c:numRef>
              <c:f>[1]Hoja1!$F$9:$F$14</c:f>
              <c:numCache>
                <c:formatCode>General</c:formatCode>
                <c:ptCount val="6"/>
                <c:pt idx="1">
                  <c:v>0.31875000000000003</c:v>
                </c:pt>
                <c:pt idx="2">
                  <c:v>0.2</c:v>
                </c:pt>
                <c:pt idx="3">
                  <c:v>0.25</c:v>
                </c:pt>
                <c:pt idx="4">
                  <c:v>0.28999999999999998</c:v>
                </c:pt>
                <c:pt idx="5">
                  <c:v>0.18000000000000002</c:v>
                </c:pt>
              </c:numCache>
            </c:numRef>
          </c:val>
          <c:smooth val="0"/>
          <c:extLst>
            <c:ext xmlns:c16="http://schemas.microsoft.com/office/drawing/2014/chart" uri="{C3380CC4-5D6E-409C-BE32-E72D297353CC}">
              <c16:uniqueId val="{0000000D-7B56-4BAB-8D6B-A2AE70C4B8BC}"/>
            </c:ext>
          </c:extLst>
        </c:ser>
        <c:dLbls>
          <c:showLegendKey val="0"/>
          <c:showVal val="0"/>
          <c:showCatName val="0"/>
          <c:showSerName val="0"/>
          <c:showPercent val="0"/>
          <c:showBubbleSize val="0"/>
        </c:dLbls>
        <c:marker val="1"/>
        <c:smooth val="0"/>
        <c:axId val="76927495"/>
        <c:axId val="76929543"/>
      </c:lineChart>
      <c:catAx>
        <c:axId val="7692749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6929543"/>
        <c:crosses val="autoZero"/>
        <c:auto val="1"/>
        <c:lblAlgn val="ctr"/>
        <c:lblOffset val="100"/>
        <c:noMultiLvlLbl val="0"/>
      </c:catAx>
      <c:valAx>
        <c:axId val="7692954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692749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Avance meta indicadores a Marzo 31 de 2026 por Procesos </a:t>
            </a:r>
          </a:p>
          <a:p>
            <a:pPr>
              <a:defRPr>
                <a:latin typeface="Arial" panose="020B0604020202020204" pitchFamily="34" charset="0"/>
                <a:cs typeface="Arial" panose="020B0604020202020204" pitchFamily="34" charset="0"/>
              </a:defRPr>
            </a:pPr>
            <a:r>
              <a:rPr lang="es-CO">
                <a:latin typeface="Arial" panose="020B0604020202020204" pitchFamily="34" charset="0"/>
                <a:cs typeface="Arial" panose="020B0604020202020204" pitchFamily="34" charset="0"/>
              </a:rPr>
              <a:t>RESPECTO A LA META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tx>
            <c:strRef>
              <c:f>[1]Hoja1!$F$20</c:f>
              <c:strCache>
                <c:ptCount val="1"/>
                <c:pt idx="0">
                  <c:v>% promedio 
Meta periodo</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[1]Hoja1!$D$21:$D$33</c:f>
              <c:strCache>
                <c:ptCount val="13"/>
                <c:pt idx="0">
                  <c:v>Administración de Recursos de Cooperación Internal</c:v>
                </c:pt>
                <c:pt idx="1">
                  <c:v>Gestión Contractual</c:v>
                </c:pt>
                <c:pt idx="2">
                  <c:v>Gestión del Talento Humano</c:v>
                </c:pt>
                <c:pt idx="3">
                  <c:v>Gestión Financiera</c:v>
                </c:pt>
                <c:pt idx="4">
                  <c:v>Gestión de Servicios Administrativos</c:v>
                </c:pt>
                <c:pt idx="5">
                  <c:v>Gestión de Tecnologías de la Información </c:v>
                </c:pt>
                <c:pt idx="6">
                  <c:v>Direccionamiento Estratégico y Planeación</c:v>
                </c:pt>
                <c:pt idx="7">
                  <c:v>Gestión Jurídica</c:v>
                </c:pt>
                <c:pt idx="8">
                  <c:v>Evaluación Control y Mejora</c:v>
                </c:pt>
                <c:pt idx="9">
                  <c:v>Gestión de Comunicaciones</c:v>
                </c:pt>
                <c:pt idx="10">
                  <c:v>Preparación y Formulación</c:v>
                </c:pt>
                <c:pt idx="11">
                  <c:v>Implementación y Seguimiento</c:v>
                </c:pt>
                <c:pt idx="12">
                  <c:v>Identificación y Priorización</c:v>
                </c:pt>
              </c:strCache>
            </c:strRef>
          </c:cat>
          <c:val>
            <c:numRef>
              <c:f>[1]Hoja1!$F$21:$F$33</c:f>
              <c:numCache>
                <c:formatCode>General</c:formatCode>
                <c:ptCount val="13"/>
                <c:pt idx="0">
                  <c:v>0.1</c:v>
                </c:pt>
                <c:pt idx="1">
                  <c:v>0.15</c:v>
                </c:pt>
                <c:pt idx="2">
                  <c:v>0.25</c:v>
                </c:pt>
                <c:pt idx="3">
                  <c:v>0.25</c:v>
                </c:pt>
                <c:pt idx="4">
                  <c:v>0.15</c:v>
                </c:pt>
                <c:pt idx="5">
                  <c:v>0.18</c:v>
                </c:pt>
                <c:pt idx="6">
                  <c:v>0.63500000000000001</c:v>
                </c:pt>
                <c:pt idx="7">
                  <c:v>0.05</c:v>
                </c:pt>
                <c:pt idx="8">
                  <c:v>0.34</c:v>
                </c:pt>
                <c:pt idx="9">
                  <c:v>0.25</c:v>
                </c:pt>
                <c:pt idx="10">
                  <c:v>0.2</c:v>
                </c:pt>
                <c:pt idx="11">
                  <c:v>0.28999999999999998</c:v>
                </c:pt>
                <c:pt idx="12">
                  <c:v>0.25</c:v>
                </c:pt>
              </c:numCache>
            </c:numRef>
          </c:val>
          <c:extLst>
            <c:ext xmlns:c16="http://schemas.microsoft.com/office/drawing/2014/chart" uri="{C3380CC4-5D6E-409C-BE32-E72D297353CC}">
              <c16:uniqueId val="{00000000-DF70-4B0E-981A-1E4CF46B26FD}"/>
            </c:ext>
          </c:extLst>
        </c:ser>
        <c:ser>
          <c:idx val="1"/>
          <c:order val="1"/>
          <c:tx>
            <c:strRef>
              <c:f>[1]Hoja1!$G$20</c:f>
              <c:strCache>
                <c:ptCount val="1"/>
                <c:pt idx="0">
                  <c:v>% promedio de avance 
acumulado de la Meta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[1]Hoja1!$D$21:$D$33</c:f>
              <c:strCache>
                <c:ptCount val="13"/>
                <c:pt idx="0">
                  <c:v>Administración de Recursos de Cooperación Internal</c:v>
                </c:pt>
                <c:pt idx="1">
                  <c:v>Gestión Contractual</c:v>
                </c:pt>
                <c:pt idx="2">
                  <c:v>Gestión del Talento Humano</c:v>
                </c:pt>
                <c:pt idx="3">
                  <c:v>Gestión Financiera</c:v>
                </c:pt>
                <c:pt idx="4">
                  <c:v>Gestión de Servicios Administrativos</c:v>
                </c:pt>
                <c:pt idx="5">
                  <c:v>Gestión de Tecnologías de la Información </c:v>
                </c:pt>
                <c:pt idx="6">
                  <c:v>Direccionamiento Estratégico y Planeación</c:v>
                </c:pt>
                <c:pt idx="7">
                  <c:v>Gestión Jurídica</c:v>
                </c:pt>
                <c:pt idx="8">
                  <c:v>Evaluación Control y Mejora</c:v>
                </c:pt>
                <c:pt idx="9">
                  <c:v>Gestión de Comunicaciones</c:v>
                </c:pt>
                <c:pt idx="10">
                  <c:v>Preparación y Formulación</c:v>
                </c:pt>
                <c:pt idx="11">
                  <c:v>Implementación y Seguimiento</c:v>
                </c:pt>
                <c:pt idx="12">
                  <c:v>Identificación y Priorización</c:v>
                </c:pt>
              </c:strCache>
            </c:strRef>
          </c:cat>
          <c:val>
            <c:numRef>
              <c:f>[1]Hoja1!$G$21:$G$33</c:f>
              <c:numCache>
                <c:formatCode>General</c:formatCode>
                <c:ptCount val="13"/>
                <c:pt idx="0">
                  <c:v>0</c:v>
                </c:pt>
                <c:pt idx="1">
                  <c:v>0.15</c:v>
                </c:pt>
                <c:pt idx="2">
                  <c:v>0.25</c:v>
                </c:pt>
                <c:pt idx="3">
                  <c:v>0.25</c:v>
                </c:pt>
                <c:pt idx="4">
                  <c:v>0.15</c:v>
                </c:pt>
                <c:pt idx="5">
                  <c:v>0.25</c:v>
                </c:pt>
                <c:pt idx="6">
                  <c:v>0.61499999999999999</c:v>
                </c:pt>
                <c:pt idx="7">
                  <c:v>7.0000000000000007E-2</c:v>
                </c:pt>
                <c:pt idx="8">
                  <c:v>0.34</c:v>
                </c:pt>
                <c:pt idx="9">
                  <c:v>0.25</c:v>
                </c:pt>
                <c:pt idx="10">
                  <c:v>0.41</c:v>
                </c:pt>
                <c:pt idx="11">
                  <c:v>0.35</c:v>
                </c:pt>
                <c:pt idx="12">
                  <c:v>0.23</c:v>
                </c:pt>
              </c:numCache>
            </c:numRef>
          </c:val>
          <c:extLst>
            <c:ext xmlns:c16="http://schemas.microsoft.com/office/drawing/2014/chart" uri="{C3380CC4-5D6E-409C-BE32-E72D297353CC}">
              <c16:uniqueId val="{00000001-DF70-4B0E-981A-1E4CF46B26FD}"/>
            </c:ext>
          </c:extLst>
        </c:ser>
        <c:dLbls>
          <c:showLegendKey val="0"/>
          <c:showVal val="1"/>
          <c:showCatName val="0"/>
          <c:showSerName val="0"/>
          <c:showPercent val="0"/>
          <c:showBubbleSize val="0"/>
        </c:dLbls>
        <c:gapWidth val="150"/>
        <c:overlap val="-25"/>
        <c:axId val="712413472"/>
        <c:axId val="712433024"/>
      </c:barChart>
      <c:catAx>
        <c:axId val="7124134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712433024"/>
        <c:crosses val="autoZero"/>
        <c:auto val="1"/>
        <c:lblAlgn val="ctr"/>
        <c:lblOffset val="100"/>
        <c:noMultiLvlLbl val="0"/>
      </c:catAx>
      <c:valAx>
        <c:axId val="712433024"/>
        <c:scaling>
          <c:orientation val="minMax"/>
        </c:scaling>
        <c:delete val="1"/>
        <c:axPos val="b"/>
        <c:numFmt formatCode="General" sourceLinked="1"/>
        <c:majorTickMark val="none"/>
        <c:minorTickMark val="none"/>
        <c:tickLblPos val="nextTo"/>
        <c:crossAx val="712413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t>Seguimiento Objetivos Estratégicos a Marzo 31  de 2026 - RESPECTO A LA META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[1]Hoja1!$F$40</c:f>
              <c:strCache>
                <c:ptCount val="1"/>
                <c:pt idx="0">
                  <c:v>% promedio 
Meta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[1]Hoja1!$D$41:$D$44</c:f>
              <c:strCache>
                <c:ptCount val="4"/>
                <c:pt idx="0">
                  <c:v>Alinear la cooperación internacional</c:v>
                </c:pt>
                <c:pt idx="1">
                  <c:v>Gestionar conocimiento </c:v>
                </c:pt>
                <c:pt idx="2">
                  <c:v>Optimizar el modelo de operación </c:v>
                </c:pt>
                <c:pt idx="3">
                  <c:v>Producir información de calidad, oportuna y pertinente</c:v>
                </c:pt>
              </c:strCache>
            </c:strRef>
          </c:cat>
          <c:val>
            <c:numRef>
              <c:f>[1]Hoja1!$F$41:$F$44</c:f>
              <c:numCache>
                <c:formatCode>General</c:formatCode>
                <c:ptCount val="4"/>
                <c:pt idx="0">
                  <c:v>0.22</c:v>
                </c:pt>
                <c:pt idx="1">
                  <c:v>0.43</c:v>
                </c:pt>
                <c:pt idx="2">
                  <c:v>0.21</c:v>
                </c:pt>
                <c:pt idx="3">
                  <c:v>0.23</c:v>
                </c:pt>
              </c:numCache>
            </c:numRef>
          </c:val>
          <c:extLst>
            <c:ext xmlns:c16="http://schemas.microsoft.com/office/drawing/2014/chart" uri="{C3380CC4-5D6E-409C-BE32-E72D297353CC}">
              <c16:uniqueId val="{00000000-5342-4A34-ABEE-A6D635957BDF}"/>
            </c:ext>
          </c:extLst>
        </c:ser>
        <c:ser>
          <c:idx val="1"/>
          <c:order val="1"/>
          <c:tx>
            <c:strRef>
              <c:f>[1]Hoja1!$G$40</c:f>
              <c:strCache>
                <c:ptCount val="1"/>
                <c:pt idx="0">
                  <c:v>% promedio de avance 
acumulado de la Meta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[1]Hoja1!$D$41:$D$44</c:f>
              <c:strCache>
                <c:ptCount val="4"/>
                <c:pt idx="0">
                  <c:v>Alinear la cooperación internacional</c:v>
                </c:pt>
                <c:pt idx="1">
                  <c:v>Gestionar conocimiento </c:v>
                </c:pt>
                <c:pt idx="2">
                  <c:v>Optimizar el modelo de operación </c:v>
                </c:pt>
                <c:pt idx="3">
                  <c:v>Producir información de calidad, oportuna y pertinente</c:v>
                </c:pt>
              </c:strCache>
            </c:strRef>
          </c:cat>
          <c:val>
            <c:numRef>
              <c:f>[1]Hoja1!$G$41:$G$44</c:f>
              <c:numCache>
                <c:formatCode>General</c:formatCode>
                <c:ptCount val="4"/>
                <c:pt idx="0">
                  <c:v>0.22</c:v>
                </c:pt>
                <c:pt idx="1">
                  <c:v>0.43</c:v>
                </c:pt>
                <c:pt idx="2">
                  <c:v>0.21</c:v>
                </c:pt>
                <c:pt idx="3">
                  <c:v>0.27</c:v>
                </c:pt>
              </c:numCache>
            </c:numRef>
          </c:val>
          <c:extLst>
            <c:ext xmlns:c16="http://schemas.microsoft.com/office/drawing/2014/chart" uri="{C3380CC4-5D6E-409C-BE32-E72D297353CC}">
              <c16:uniqueId val="{00000001-5342-4A34-ABEE-A6D635957BDF}"/>
            </c:ext>
          </c:extLst>
        </c:ser>
        <c:dLbls>
          <c:showLegendKey val="0"/>
          <c:showVal val="0"/>
          <c:showCatName val="0"/>
          <c:showSerName val="0"/>
          <c:showPercent val="0"/>
          <c:showBubbleSize val="0"/>
        </c:dLbls>
        <c:gapWidth val="219"/>
        <c:overlap val="-27"/>
        <c:axId val="1671677920"/>
        <c:axId val="1671780112"/>
      </c:barChart>
      <c:catAx>
        <c:axId val="1671677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1780112"/>
        <c:crosses val="autoZero"/>
        <c:auto val="1"/>
        <c:lblAlgn val="ctr"/>
        <c:lblOffset val="100"/>
        <c:noMultiLvlLbl val="0"/>
      </c:catAx>
      <c:valAx>
        <c:axId val="16717801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71677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300-000003000000}"/>
            </a:ext>
            <a:ext uri="{147F2762-F138-4A5C-976F-8EAC2B608ADB}">
              <a16:predDERef xmlns:a16="http://schemas.microsoft.com/office/drawing/2014/main" pred="{B102D2FD-7AEF-44CE-AED1-A155B21E665D}"/>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400-000003000000}"/>
            </a:ext>
            <a:ext uri="{147F2762-F138-4A5C-976F-8EAC2B608ADB}">
              <a16:predDERef xmlns:a16="http://schemas.microsoft.com/office/drawing/2014/main" pred="{BCBBDC44-88E4-4D6B-A782-63917A35B52E}"/>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500-000003000000}"/>
            </a:ext>
            <a:ext uri="{147F2762-F138-4A5C-976F-8EAC2B608ADB}">
              <a16:predDERef xmlns:a16="http://schemas.microsoft.com/office/drawing/2014/main" pred="{FEEB7027-957E-4517-A2E8-C4C031E7889C}"/>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600-000003000000}"/>
            </a:ext>
            <a:ext uri="{147F2762-F138-4A5C-976F-8EAC2B608ADB}">
              <a16:predDERef xmlns:a16="http://schemas.microsoft.com/office/drawing/2014/main" pred="{C7DB142A-6970-4462-A7B4-EB5EC85AABE3}"/>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1457129</xdr:colOff>
      <xdr:row>0</xdr:row>
      <xdr:rowOff>600000</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twoCellAnchor editAs="oneCell">
    <xdr:from>
      <xdr:col>0</xdr:col>
      <xdr:colOff>0</xdr:colOff>
      <xdr:row>0</xdr:row>
      <xdr:rowOff>0</xdr:rowOff>
    </xdr:from>
    <xdr:to>
      <xdr:col>0</xdr:col>
      <xdr:colOff>1457129</xdr:colOff>
      <xdr:row>0</xdr:row>
      <xdr:rowOff>600000</xdr:rowOff>
    </xdr:to>
    <xdr:pic>
      <xdr:nvPicPr>
        <xdr:cNvPr id="3" name="Imagen 2">
          <a:extLst>
            <a:ext uri="{FF2B5EF4-FFF2-40B4-BE49-F238E27FC236}">
              <a16:creationId xmlns:a16="http://schemas.microsoft.com/office/drawing/2014/main" id="{00000000-0008-0000-0700-000003000000}"/>
            </a:ext>
            <a:ext uri="{147F2762-F138-4A5C-976F-8EAC2B608ADB}">
              <a16:predDERef xmlns:a16="http://schemas.microsoft.com/office/drawing/2014/main" pred="{58E0F54B-70F6-4092-A974-BAC54303D5FE}"/>
            </a:ext>
          </a:extLst>
        </xdr:cNvPr>
        <xdr:cNvPicPr>
          <a:picLocks noChangeAspect="1"/>
        </xdr:cNvPicPr>
      </xdr:nvPicPr>
      <xdr:blipFill>
        <a:blip xmlns:r="http://schemas.openxmlformats.org/officeDocument/2006/relationships" r:embed="rId1"/>
        <a:stretch>
          <a:fillRect/>
        </a:stretch>
      </xdr:blipFill>
      <xdr:spPr>
        <a:xfrm>
          <a:off x="0" y="0"/>
          <a:ext cx="1457129" cy="600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7</xdr:col>
      <xdr:colOff>542925</xdr:colOff>
      <xdr:row>0</xdr:row>
      <xdr:rowOff>85724</xdr:rowOff>
    </xdr:from>
    <xdr:to>
      <xdr:col>19</xdr:col>
      <xdr:colOff>428625</xdr:colOff>
      <xdr:row>17</xdr:row>
      <xdr:rowOff>380999</xdr:rowOff>
    </xdr:to>
    <xdr:graphicFrame macro="">
      <xdr:nvGraphicFramePr>
        <xdr:cNvPr id="2" name="Grá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538161</xdr:colOff>
      <xdr:row>18</xdr:row>
      <xdr:rowOff>161924</xdr:rowOff>
    </xdr:from>
    <xdr:to>
      <xdr:col>21</xdr:col>
      <xdr:colOff>38100</xdr:colOff>
      <xdr:row>39</xdr:row>
      <xdr:rowOff>380999</xdr:rowOff>
    </xdr:to>
    <xdr:graphicFrame macro="">
      <xdr:nvGraphicFramePr>
        <xdr:cNvPr id="3" name="Gráfico 2">
          <a:extLst>
            <a:ext uri="{FF2B5EF4-FFF2-40B4-BE49-F238E27FC236}">
              <a16:creationId xmlns:a16="http://schemas.microsoft.com/office/drawing/2014/main" id="{00000000-0008-0000-0800-000003000000}"/>
            </a:ext>
            <a:ext uri="{147F2762-F138-4A5C-976F-8EAC2B608ADB}">
              <a16:predDERef xmlns:a16="http://schemas.microsoft.com/office/drawing/2014/main" pre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0</xdr:colOff>
      <xdr:row>39</xdr:row>
      <xdr:rowOff>552449</xdr:rowOff>
    </xdr:from>
    <xdr:to>
      <xdr:col>16</xdr:col>
      <xdr:colOff>419100</xdr:colOff>
      <xdr:row>59</xdr:row>
      <xdr:rowOff>180974</xdr:rowOff>
    </xdr:to>
    <xdr:graphicFrame macro="">
      <xdr:nvGraphicFramePr>
        <xdr:cNvPr id="4" name="Gráfico 3">
          <a:extLst>
            <a:ext uri="{FF2B5EF4-FFF2-40B4-BE49-F238E27FC236}">
              <a16:creationId xmlns:a16="http://schemas.microsoft.com/office/drawing/2014/main" id="{00000000-0008-0000-0800-000004000000}"/>
            </a:ext>
            <a:ext uri="{147F2762-F138-4A5C-976F-8EAC2B608ADB}">
              <a16:predDERef xmlns:a16="http://schemas.microsoft.com/office/drawing/2014/main" pre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FO-018_V13%20Plan%20de%20Acci&#243;n%20Institucional%202026%20V1%20Incluye%20proyecto%20de%20TI%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 ACCESIBLE"/>
      <sheetName val="PLAN DE ACCIÓN 2026"/>
      <sheetName val="Control cambios PAI"/>
      <sheetName val="Dirección General"/>
      <sheetName val="DCI"/>
      <sheetName val="DOCI"/>
      <sheetName val="DEMANDA"/>
      <sheetName val="DAF"/>
      <sheetName val="Hoja1"/>
      <sheetName val="Hoja2"/>
    </sheetNames>
    <sheetDataSet>
      <sheetData sheetId="0"/>
      <sheetData sheetId="1"/>
      <sheetData sheetId="2"/>
      <sheetData sheetId="3"/>
      <sheetData sheetId="4"/>
      <sheetData sheetId="5"/>
      <sheetData sheetId="6"/>
      <sheetData sheetId="7"/>
      <sheetData sheetId="8">
        <row r="8">
          <cell r="F8" t="str">
            <v>% promedio 
Meta periodo</v>
          </cell>
          <cell r="G8" t="str">
            <v>% promedio de avance 
acumulado de la Meta</v>
          </cell>
        </row>
        <row r="10">
          <cell r="D10" t="str">
            <v>Dirección General</v>
          </cell>
          <cell r="F10">
            <v>0.31875000000000003</v>
          </cell>
          <cell r="G10">
            <v>0.31875000000000003</v>
          </cell>
        </row>
        <row r="11">
          <cell r="D11" t="str">
            <v>Dirección de Cooperación Interinstitucional</v>
          </cell>
          <cell r="F11">
            <v>0.2</v>
          </cell>
          <cell r="G11">
            <v>0.41</v>
          </cell>
        </row>
        <row r="12">
          <cell r="D12" t="str">
            <v>Dirección de Demanda de Cooperación Internacional</v>
          </cell>
          <cell r="F12">
            <v>0.25</v>
          </cell>
          <cell r="G12">
            <v>0.23</v>
          </cell>
        </row>
        <row r="13">
          <cell r="D13" t="str">
            <v>Dirección de Oferta de Cooperación Internacional</v>
          </cell>
          <cell r="F13">
            <v>0.28999999999999998</v>
          </cell>
          <cell r="G13">
            <v>0.35</v>
          </cell>
        </row>
        <row r="14">
          <cell r="D14" t="str">
            <v>Dirección Administrativa y Financiera</v>
          </cell>
          <cell r="F14">
            <v>0.18000000000000002</v>
          </cell>
          <cell r="G14">
            <v>0.17500000000000002</v>
          </cell>
        </row>
        <row r="20">
          <cell r="F20" t="str">
            <v>% promedio 
Meta periodo</v>
          </cell>
          <cell r="G20" t="str">
            <v>% promedio de avance 
acumulado de la Meta</v>
          </cell>
        </row>
        <row r="21">
          <cell r="D21" t="str">
            <v>Administración de Recursos de Cooperación Internal</v>
          </cell>
          <cell r="F21">
            <v>0.1</v>
          </cell>
          <cell r="G21">
            <v>0</v>
          </cell>
        </row>
        <row r="22">
          <cell r="D22" t="str">
            <v>Gestión Contractual</v>
          </cell>
          <cell r="F22">
            <v>0.15</v>
          </cell>
          <cell r="G22">
            <v>0.15</v>
          </cell>
        </row>
        <row r="23">
          <cell r="D23" t="str">
            <v>Gestión del Talento Humano</v>
          </cell>
          <cell r="F23">
            <v>0.25</v>
          </cell>
          <cell r="G23">
            <v>0.25</v>
          </cell>
        </row>
        <row r="24">
          <cell r="D24" t="str">
            <v>Gestión Financiera</v>
          </cell>
          <cell r="F24">
            <v>0.25</v>
          </cell>
          <cell r="G24">
            <v>0.25</v>
          </cell>
        </row>
        <row r="25">
          <cell r="D25" t="str">
            <v>Gestión de Servicios Administrativos</v>
          </cell>
          <cell r="F25">
            <v>0.15</v>
          </cell>
          <cell r="G25">
            <v>0.15</v>
          </cell>
        </row>
        <row r="26">
          <cell r="D26" t="str">
            <v xml:space="preserve">Gestión de Tecnologías de la Información </v>
          </cell>
          <cell r="F26">
            <v>0.18</v>
          </cell>
          <cell r="G26">
            <v>0.25</v>
          </cell>
        </row>
        <row r="27">
          <cell r="D27" t="str">
            <v>Direccionamiento Estratégico y Planeación</v>
          </cell>
          <cell r="F27">
            <v>0.63500000000000001</v>
          </cell>
          <cell r="G27">
            <v>0.61499999999999999</v>
          </cell>
        </row>
        <row r="28">
          <cell r="D28" t="str">
            <v>Gestión Jurídica</v>
          </cell>
          <cell r="F28">
            <v>0.05</v>
          </cell>
          <cell r="G28">
            <v>7.0000000000000007E-2</v>
          </cell>
        </row>
        <row r="29">
          <cell r="D29" t="str">
            <v>Evaluación Control y Mejora</v>
          </cell>
          <cell r="F29">
            <v>0.34</v>
          </cell>
          <cell r="G29">
            <v>0.34</v>
          </cell>
        </row>
        <row r="30">
          <cell r="D30" t="str">
            <v>Gestión de Comunicaciones</v>
          </cell>
          <cell r="F30">
            <v>0.25</v>
          </cell>
          <cell r="G30">
            <v>0.25</v>
          </cell>
        </row>
        <row r="31">
          <cell r="D31" t="str">
            <v>Preparación y Formulación</v>
          </cell>
          <cell r="F31">
            <v>0.2</v>
          </cell>
          <cell r="G31">
            <v>0.41</v>
          </cell>
        </row>
        <row r="32">
          <cell r="D32" t="str">
            <v>Implementación y Seguimiento</v>
          </cell>
          <cell r="F32">
            <v>0.28999999999999998</v>
          </cell>
          <cell r="G32">
            <v>0.35</v>
          </cell>
        </row>
        <row r="33">
          <cell r="D33" t="str">
            <v>Identificación y Priorización</v>
          </cell>
          <cell r="F33">
            <v>0.25</v>
          </cell>
          <cell r="G33">
            <v>0.23</v>
          </cell>
        </row>
        <row r="40">
          <cell r="F40" t="str">
            <v xml:space="preserve">% promedio 
Meta </v>
          </cell>
          <cell r="G40" t="str">
            <v>% promedio de avance 
acumulado de la Meta</v>
          </cell>
        </row>
        <row r="41">
          <cell r="D41" t="str">
            <v>Alinear la cooperación internacional</v>
          </cell>
          <cell r="F41">
            <v>0.22</v>
          </cell>
          <cell r="G41">
            <v>0.22</v>
          </cell>
        </row>
        <row r="42">
          <cell r="D42" t="str">
            <v xml:space="preserve">Gestionar conocimiento </v>
          </cell>
          <cell r="F42">
            <v>0.43</v>
          </cell>
          <cell r="G42">
            <v>0.43</v>
          </cell>
        </row>
        <row r="43">
          <cell r="D43" t="str">
            <v xml:space="preserve">Optimizar el modelo de operación </v>
          </cell>
          <cell r="F43">
            <v>0.21</v>
          </cell>
          <cell r="G43">
            <v>0.21</v>
          </cell>
        </row>
        <row r="44">
          <cell r="D44" t="str">
            <v>Producir información de calidad, oportuna y pertinente</v>
          </cell>
          <cell r="F44">
            <v>0.23</v>
          </cell>
          <cell r="G44">
            <v>0.27</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67"/>
  <sheetViews>
    <sheetView topLeftCell="A2" zoomScaleNormal="100" zoomScaleSheetLayoutView="100" workbookViewId="0">
      <pane ySplit="1" topLeftCell="A49" activePane="bottomLeft" state="frozen"/>
      <selection activeCell="A2" sqref="A2"/>
      <selection pane="bottomLeft" activeCell="B54" sqref="B54"/>
    </sheetView>
  </sheetViews>
  <sheetFormatPr baseColWidth="10" defaultColWidth="11" defaultRowHeight="15"/>
  <cols>
    <col min="1" max="1" width="21.85546875" style="8" customWidth="1"/>
    <col min="2" max="2" width="30.7109375" style="8" customWidth="1"/>
    <col min="3" max="4" width="15.7109375" style="8" customWidth="1"/>
    <col min="5" max="5" width="16" style="8" customWidth="1"/>
    <col min="6" max="7" width="15.7109375" style="8" customWidth="1"/>
    <col min="8" max="8" width="30.7109375" style="8" customWidth="1"/>
    <col min="9" max="9" width="30.85546875" style="8" customWidth="1"/>
    <col min="10" max="11" width="19.85546875" style="8" customWidth="1"/>
    <col min="12" max="12" width="27.5703125" style="8" customWidth="1"/>
    <col min="13" max="14" width="19.85546875" style="8" customWidth="1"/>
    <col min="15" max="15" width="26.85546875" style="8" customWidth="1"/>
    <col min="16" max="16" width="28.42578125" style="8" customWidth="1"/>
    <col min="17" max="17" width="43.85546875" style="8" customWidth="1"/>
    <col min="18" max="24" width="15.7109375" style="8" customWidth="1"/>
    <col min="25" max="25" width="24" style="8" customWidth="1"/>
    <col min="26" max="26" width="24.85546875" style="8" customWidth="1"/>
    <col min="27" max="27" width="44.140625" style="8" customWidth="1"/>
    <col min="28" max="28" width="17.42578125" style="8" bestFit="1" customWidth="1"/>
    <col min="29" max="29" width="15.7109375" style="8" customWidth="1"/>
    <col min="30" max="30" width="39.42578125" style="8" customWidth="1"/>
    <col min="31" max="33" width="15.7109375" style="8" customWidth="1"/>
    <col min="34" max="34" width="23.42578125" style="8" customWidth="1"/>
    <col min="35" max="35" width="8" style="8" bestFit="1" customWidth="1"/>
    <col min="36" max="37" width="5.5703125" style="8" customWidth="1"/>
    <col min="38" max="39" width="3.5703125" style="8" customWidth="1"/>
    <col min="40" max="42" width="5.5703125" style="8" customWidth="1"/>
    <col min="43" max="45" width="3.5703125" style="8" customWidth="1"/>
    <col min="46" max="46" width="5.5703125" style="8" customWidth="1"/>
    <col min="47" max="47" width="8.5703125" style="8" customWidth="1"/>
    <col min="48" max="48" width="5.5703125" style="8" customWidth="1"/>
    <col min="49" max="49" width="3.5703125" style="8" customWidth="1"/>
    <col min="50" max="50" width="10.5703125" style="8" customWidth="1"/>
    <col min="51" max="51" width="3.5703125" style="8" customWidth="1"/>
    <col min="52" max="52" width="13.140625" style="8" bestFit="1" customWidth="1"/>
    <col min="53" max="54" width="8.5703125" style="8" customWidth="1"/>
    <col min="55" max="58" width="3.5703125" style="8" customWidth="1"/>
    <col min="59" max="60" width="5.5703125" style="8" customWidth="1"/>
    <col min="61" max="61" width="10.5703125" style="8" customWidth="1"/>
    <col min="62" max="62" width="8.5703125" style="8" customWidth="1"/>
    <col min="63" max="63" width="10.5703125" style="8" customWidth="1"/>
    <col min="64" max="64" width="8.5703125" style="8" customWidth="1"/>
    <col min="65" max="71" width="5.5703125" style="8" customWidth="1"/>
    <col min="72" max="72" width="8.5703125" style="8" customWidth="1"/>
    <col min="73" max="73" width="3.5703125" style="8" customWidth="1"/>
    <col min="74" max="74" width="10.5703125" style="8" customWidth="1"/>
    <col min="75" max="76" width="8.5703125" style="8" customWidth="1"/>
    <col min="77" max="16384" width="11" style="8"/>
  </cols>
  <sheetData>
    <row r="1" spans="1:76" ht="117.75" customHeight="1">
      <c r="A1" s="281"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row>
    <row r="2" spans="1:76" ht="113.1" customHeight="1">
      <c r="A2" s="6" t="s">
        <v>1</v>
      </c>
      <c r="B2" s="11" t="s">
        <v>2</v>
      </c>
      <c r="C2" s="6" t="s">
        <v>3</v>
      </c>
      <c r="D2" s="6" t="s">
        <v>4</v>
      </c>
      <c r="E2" s="6" t="s">
        <v>5</v>
      </c>
      <c r="F2" s="6" t="s">
        <v>6</v>
      </c>
      <c r="G2" s="7" t="s">
        <v>7</v>
      </c>
      <c r="H2" s="6" t="s">
        <v>8</v>
      </c>
      <c r="I2" s="6" t="s">
        <v>9</v>
      </c>
      <c r="J2" s="6" t="s">
        <v>10</v>
      </c>
      <c r="K2" s="7" t="s">
        <v>11</v>
      </c>
      <c r="L2" s="6" t="s">
        <v>12</v>
      </c>
      <c r="M2" s="6" t="s">
        <v>13</v>
      </c>
      <c r="N2" s="7" t="s">
        <v>14</v>
      </c>
      <c r="O2" s="6" t="s">
        <v>15</v>
      </c>
      <c r="P2" s="6" t="s">
        <v>16</v>
      </c>
      <c r="Q2" s="6" t="s">
        <v>17</v>
      </c>
      <c r="R2" s="6" t="s">
        <v>18</v>
      </c>
      <c r="S2" s="6" t="s">
        <v>19</v>
      </c>
      <c r="T2" s="6" t="s">
        <v>20</v>
      </c>
      <c r="U2" s="6" t="s">
        <v>21</v>
      </c>
      <c r="V2" s="6" t="s">
        <v>22</v>
      </c>
      <c r="W2" s="6" t="s">
        <v>23</v>
      </c>
      <c r="X2" s="6" t="s">
        <v>24</v>
      </c>
      <c r="Y2" s="6" t="s">
        <v>25</v>
      </c>
      <c r="Z2" s="6" t="s">
        <v>26</v>
      </c>
      <c r="AA2" s="6" t="s">
        <v>27</v>
      </c>
      <c r="AB2" s="6" t="s">
        <v>28</v>
      </c>
      <c r="AC2" s="6" t="s">
        <v>29</v>
      </c>
      <c r="AD2" s="6" t="s">
        <v>30</v>
      </c>
      <c r="AE2" s="6" t="s">
        <v>31</v>
      </c>
      <c r="AF2" s="6" t="s">
        <v>32</v>
      </c>
      <c r="AG2" s="6" t="s">
        <v>33</v>
      </c>
      <c r="AH2" s="6" t="s">
        <v>34</v>
      </c>
      <c r="AI2" s="9" t="s">
        <v>35</v>
      </c>
      <c r="AJ2" s="9" t="s">
        <v>36</v>
      </c>
      <c r="AK2" s="9" t="s">
        <v>37</v>
      </c>
      <c r="AL2" s="9" t="s">
        <v>38</v>
      </c>
      <c r="AM2" s="9" t="s">
        <v>39</v>
      </c>
      <c r="AN2" s="9" t="s">
        <v>36</v>
      </c>
      <c r="AO2" s="9" t="s">
        <v>40</v>
      </c>
      <c r="AP2" s="9" t="s">
        <v>41</v>
      </c>
      <c r="AQ2" s="9" t="s">
        <v>42</v>
      </c>
      <c r="AR2" s="9" t="s">
        <v>43</v>
      </c>
      <c r="AS2" s="9" t="s">
        <v>44</v>
      </c>
      <c r="AT2" s="9" t="s">
        <v>45</v>
      </c>
      <c r="AU2" s="9" t="s">
        <v>46</v>
      </c>
      <c r="AV2" s="9" t="s">
        <v>47</v>
      </c>
      <c r="AW2" s="9" t="s">
        <v>39</v>
      </c>
      <c r="AX2" s="9" t="s">
        <v>48</v>
      </c>
      <c r="AY2" s="9" t="s">
        <v>49</v>
      </c>
      <c r="AZ2" s="9" t="s">
        <v>50</v>
      </c>
      <c r="BA2" s="9" t="s">
        <v>51</v>
      </c>
      <c r="BB2" s="9" t="s">
        <v>52</v>
      </c>
      <c r="BC2" s="9" t="s">
        <v>53</v>
      </c>
      <c r="BD2" s="10" t="s">
        <v>54</v>
      </c>
      <c r="BE2" s="10" t="s">
        <v>55</v>
      </c>
      <c r="BF2" s="10" t="s">
        <v>56</v>
      </c>
      <c r="BG2" s="10" t="s">
        <v>57</v>
      </c>
      <c r="BH2" s="10" t="s">
        <v>58</v>
      </c>
      <c r="BI2" s="10" t="s">
        <v>59</v>
      </c>
      <c r="BJ2" s="10" t="s">
        <v>60</v>
      </c>
      <c r="BK2" s="10" t="s">
        <v>61</v>
      </c>
      <c r="BL2" s="10" t="s">
        <v>62</v>
      </c>
      <c r="BM2" s="10" t="s">
        <v>63</v>
      </c>
      <c r="BN2" s="10" t="s">
        <v>64</v>
      </c>
      <c r="BO2" s="10" t="s">
        <v>65</v>
      </c>
      <c r="BP2" s="10" t="s">
        <v>66</v>
      </c>
      <c r="BQ2" s="10" t="s">
        <v>67</v>
      </c>
      <c r="BR2" s="10" t="s">
        <v>68</v>
      </c>
      <c r="BS2" s="10" t="s">
        <v>69</v>
      </c>
      <c r="BT2" s="10" t="s">
        <v>70</v>
      </c>
      <c r="BU2" s="10" t="s">
        <v>71</v>
      </c>
      <c r="BV2" s="10" t="s">
        <v>72</v>
      </c>
      <c r="BW2" s="10" t="s">
        <v>73</v>
      </c>
      <c r="BX2" s="10" t="s">
        <v>73</v>
      </c>
    </row>
    <row r="3" spans="1:76" ht="115.5" customHeight="1">
      <c r="A3" s="14" t="s">
        <v>74</v>
      </c>
      <c r="B3" s="15" t="s">
        <v>75</v>
      </c>
      <c r="C3" s="16">
        <v>0.3</v>
      </c>
      <c r="D3" s="16" t="s">
        <v>76</v>
      </c>
      <c r="E3" s="16">
        <v>1</v>
      </c>
      <c r="F3" s="16">
        <v>1</v>
      </c>
      <c r="G3" s="14" t="s">
        <v>77</v>
      </c>
      <c r="H3" s="14" t="s">
        <v>78</v>
      </c>
      <c r="I3" s="17" t="s">
        <v>79</v>
      </c>
      <c r="J3" s="17" t="s">
        <v>80</v>
      </c>
      <c r="K3" s="17" t="s">
        <v>81</v>
      </c>
      <c r="L3" s="17" t="s">
        <v>82</v>
      </c>
      <c r="M3" s="17" t="s">
        <v>83</v>
      </c>
      <c r="N3" s="17" t="s">
        <v>80</v>
      </c>
      <c r="O3" s="17" t="s">
        <v>83</v>
      </c>
      <c r="P3" s="17" t="s">
        <v>84</v>
      </c>
      <c r="Q3" s="18" t="s">
        <v>85</v>
      </c>
      <c r="R3" s="17" t="s">
        <v>86</v>
      </c>
      <c r="S3" s="60">
        <v>1</v>
      </c>
      <c r="T3" s="60">
        <v>0.25</v>
      </c>
      <c r="U3" s="60">
        <v>0.5</v>
      </c>
      <c r="V3" s="60">
        <v>0.75</v>
      </c>
      <c r="W3" s="60">
        <v>1</v>
      </c>
      <c r="X3" s="60">
        <v>1</v>
      </c>
      <c r="Y3" s="158">
        <v>966900000</v>
      </c>
      <c r="Z3" s="17" t="s">
        <v>87</v>
      </c>
      <c r="AA3" s="18" t="s">
        <v>88</v>
      </c>
      <c r="AB3" s="61">
        <v>643600000</v>
      </c>
      <c r="AC3" s="60">
        <v>0.5</v>
      </c>
      <c r="AD3" s="17" t="s">
        <v>89</v>
      </c>
      <c r="AE3" s="62">
        <v>46054</v>
      </c>
      <c r="AF3" s="62">
        <v>46387</v>
      </c>
      <c r="AG3" s="17" t="s">
        <v>90</v>
      </c>
      <c r="AH3" s="17" t="s">
        <v>91</v>
      </c>
      <c r="AI3" s="17" t="s">
        <v>92</v>
      </c>
      <c r="AJ3" s="17" t="s">
        <v>92</v>
      </c>
      <c r="AK3" s="17" t="s">
        <v>92</v>
      </c>
      <c r="AL3" s="17"/>
      <c r="AM3" s="17"/>
      <c r="AN3" s="17" t="s">
        <v>92</v>
      </c>
      <c r="AO3" s="17"/>
      <c r="AP3" s="17"/>
      <c r="AQ3" s="17"/>
      <c r="AR3" s="17"/>
      <c r="AS3" s="17"/>
      <c r="AT3" s="17" t="s">
        <v>92</v>
      </c>
      <c r="AU3" s="17" t="s">
        <v>92</v>
      </c>
      <c r="AV3" s="17"/>
      <c r="AW3" s="17"/>
      <c r="AX3" s="17"/>
      <c r="AY3" s="17"/>
      <c r="AZ3" s="17"/>
      <c r="BA3" s="17"/>
      <c r="BB3" s="17"/>
      <c r="BC3" s="17"/>
      <c r="BD3" s="17" t="s">
        <v>92</v>
      </c>
      <c r="BE3" s="17"/>
      <c r="BF3" s="17" t="s">
        <v>92</v>
      </c>
      <c r="BG3" s="17"/>
      <c r="BH3" s="17"/>
      <c r="BI3" s="17"/>
      <c r="BJ3" s="17"/>
      <c r="BK3" s="17"/>
      <c r="BL3" s="17"/>
      <c r="BM3" s="17"/>
      <c r="BN3" s="17"/>
      <c r="BO3" s="17" t="s">
        <v>92</v>
      </c>
      <c r="BP3" s="17"/>
      <c r="BQ3" s="17"/>
      <c r="BR3" s="17"/>
      <c r="BS3" s="17"/>
      <c r="BT3" s="17"/>
      <c r="BU3" s="17"/>
      <c r="BV3" s="17"/>
      <c r="BW3" s="17"/>
      <c r="BX3" s="17"/>
    </row>
    <row r="4" spans="1:76" ht="113.25" customHeight="1">
      <c r="A4" s="14" t="s">
        <v>74</v>
      </c>
      <c r="B4" s="15" t="s">
        <v>75</v>
      </c>
      <c r="C4" s="16">
        <v>0.3</v>
      </c>
      <c r="D4" s="16" t="s">
        <v>76</v>
      </c>
      <c r="E4" s="16">
        <v>1</v>
      </c>
      <c r="F4" s="16">
        <v>1</v>
      </c>
      <c r="G4" s="14" t="s">
        <v>77</v>
      </c>
      <c r="H4" s="14" t="s">
        <v>78</v>
      </c>
      <c r="I4" s="17" t="s">
        <v>79</v>
      </c>
      <c r="J4" s="17" t="s">
        <v>80</v>
      </c>
      <c r="K4" s="17" t="s">
        <v>81</v>
      </c>
      <c r="L4" s="17" t="s">
        <v>82</v>
      </c>
      <c r="M4" s="17" t="s">
        <v>83</v>
      </c>
      <c r="N4" s="17" t="s">
        <v>80</v>
      </c>
      <c r="O4" s="17" t="s">
        <v>83</v>
      </c>
      <c r="P4" s="17" t="s">
        <v>84</v>
      </c>
      <c r="Q4" s="18" t="s">
        <v>85</v>
      </c>
      <c r="R4" s="17" t="s">
        <v>86</v>
      </c>
      <c r="S4" s="60">
        <v>1</v>
      </c>
      <c r="T4" s="60">
        <v>0.25</v>
      </c>
      <c r="U4" s="60">
        <v>0.5</v>
      </c>
      <c r="V4" s="60">
        <v>0.75</v>
      </c>
      <c r="W4" s="60">
        <v>1</v>
      </c>
      <c r="X4" s="60">
        <v>1</v>
      </c>
      <c r="Y4" s="158">
        <v>966900000</v>
      </c>
      <c r="Z4" s="17" t="s">
        <v>87</v>
      </c>
      <c r="AA4" s="17" t="s">
        <v>93</v>
      </c>
      <c r="AB4" s="61">
        <v>190200000</v>
      </c>
      <c r="AC4" s="60">
        <v>0.25</v>
      </c>
      <c r="AD4" s="17" t="s">
        <v>94</v>
      </c>
      <c r="AE4" s="62">
        <v>46054</v>
      </c>
      <c r="AF4" s="62">
        <v>46387</v>
      </c>
      <c r="AG4" s="17" t="s">
        <v>90</v>
      </c>
      <c r="AH4" s="17" t="s">
        <v>95</v>
      </c>
      <c r="AI4" s="17"/>
      <c r="AJ4" s="17" t="s">
        <v>92</v>
      </c>
      <c r="AK4" s="17" t="s">
        <v>92</v>
      </c>
      <c r="AL4" s="17"/>
      <c r="AM4" s="17"/>
      <c r="AN4" s="17" t="s">
        <v>92</v>
      </c>
      <c r="AO4" s="17"/>
      <c r="AP4" s="17"/>
      <c r="AQ4" s="17"/>
      <c r="AR4" s="17"/>
      <c r="AS4" s="17"/>
      <c r="AT4" s="17" t="s">
        <v>92</v>
      </c>
      <c r="AU4" s="17" t="s">
        <v>92</v>
      </c>
      <c r="AV4" s="17"/>
      <c r="AW4" s="17"/>
      <c r="AX4" s="17"/>
      <c r="AY4" s="17"/>
      <c r="AZ4" s="17"/>
      <c r="BA4" s="17"/>
      <c r="BB4" s="17"/>
      <c r="BC4" s="17"/>
      <c r="BD4" s="17" t="s">
        <v>92</v>
      </c>
      <c r="BE4" s="17"/>
      <c r="BF4" s="17" t="s">
        <v>92</v>
      </c>
      <c r="BG4" s="17"/>
      <c r="BH4" s="17"/>
      <c r="BI4" s="17"/>
      <c r="BJ4" s="17"/>
      <c r="BK4" s="17"/>
      <c r="BL4" s="17"/>
      <c r="BM4" s="17"/>
      <c r="BN4" s="17"/>
      <c r="BO4" s="17" t="s">
        <v>92</v>
      </c>
      <c r="BP4" s="17"/>
      <c r="BQ4" s="17"/>
      <c r="BR4" s="17"/>
      <c r="BS4" s="17"/>
      <c r="BT4" s="17"/>
      <c r="BU4" s="17"/>
      <c r="BV4" s="17"/>
      <c r="BW4" s="17"/>
      <c r="BX4" s="17"/>
    </row>
    <row r="5" spans="1:76" ht="104.25" customHeight="1">
      <c r="A5" s="14" t="s">
        <v>74</v>
      </c>
      <c r="B5" s="15" t="s">
        <v>75</v>
      </c>
      <c r="C5" s="16">
        <v>0.3</v>
      </c>
      <c r="D5" s="16" t="s">
        <v>76</v>
      </c>
      <c r="E5" s="16">
        <v>1</v>
      </c>
      <c r="F5" s="16">
        <v>1</v>
      </c>
      <c r="G5" s="14" t="s">
        <v>77</v>
      </c>
      <c r="H5" s="14" t="s">
        <v>78</v>
      </c>
      <c r="I5" s="17" t="s">
        <v>79</v>
      </c>
      <c r="J5" s="17" t="s">
        <v>80</v>
      </c>
      <c r="K5" s="17" t="s">
        <v>81</v>
      </c>
      <c r="L5" s="17" t="s">
        <v>82</v>
      </c>
      <c r="M5" s="17" t="s">
        <v>83</v>
      </c>
      <c r="N5" s="17" t="s">
        <v>80</v>
      </c>
      <c r="O5" s="17" t="s">
        <v>83</v>
      </c>
      <c r="P5" s="17" t="s">
        <v>84</v>
      </c>
      <c r="Q5" s="18" t="s">
        <v>85</v>
      </c>
      <c r="R5" s="17" t="s">
        <v>86</v>
      </c>
      <c r="S5" s="60">
        <v>1</v>
      </c>
      <c r="T5" s="60">
        <v>0.25</v>
      </c>
      <c r="U5" s="60">
        <v>0.5</v>
      </c>
      <c r="V5" s="60">
        <v>0.75</v>
      </c>
      <c r="W5" s="60">
        <v>1</v>
      </c>
      <c r="X5" s="60">
        <v>1</v>
      </c>
      <c r="Y5" s="158">
        <v>966900000</v>
      </c>
      <c r="Z5" s="17" t="s">
        <v>87</v>
      </c>
      <c r="AA5" s="17" t="s">
        <v>96</v>
      </c>
      <c r="AB5" s="61">
        <v>133100000</v>
      </c>
      <c r="AC5" s="60">
        <v>0.25</v>
      </c>
      <c r="AD5" s="17" t="s">
        <v>97</v>
      </c>
      <c r="AE5" s="62">
        <v>46054</v>
      </c>
      <c r="AF5" s="62">
        <v>46387</v>
      </c>
      <c r="AG5" s="17" t="s">
        <v>90</v>
      </c>
      <c r="AH5" s="17" t="s">
        <v>95</v>
      </c>
      <c r="AI5" s="17"/>
      <c r="AJ5" s="17" t="s">
        <v>92</v>
      </c>
      <c r="AK5" s="17" t="s">
        <v>92</v>
      </c>
      <c r="AL5" s="17"/>
      <c r="AM5" s="17"/>
      <c r="AN5" s="17" t="s">
        <v>92</v>
      </c>
      <c r="AO5" s="17"/>
      <c r="AP5" s="17"/>
      <c r="AQ5" s="17"/>
      <c r="AR5" s="17"/>
      <c r="AS5" s="17"/>
      <c r="AT5" s="17" t="s">
        <v>92</v>
      </c>
      <c r="AU5" s="17" t="s">
        <v>92</v>
      </c>
      <c r="AV5" s="17"/>
      <c r="AW5" s="17"/>
      <c r="AX5" s="17"/>
      <c r="AY5" s="17"/>
      <c r="AZ5" s="17"/>
      <c r="BA5" s="17"/>
      <c r="BB5" s="17"/>
      <c r="BC5" s="17"/>
      <c r="BD5" s="17" t="s">
        <v>92</v>
      </c>
      <c r="BE5" s="17"/>
      <c r="BF5" s="17" t="s">
        <v>92</v>
      </c>
      <c r="BG5" s="17"/>
      <c r="BH5" s="17"/>
      <c r="BI5" s="17"/>
      <c r="BJ5" s="17"/>
      <c r="BK5" s="17"/>
      <c r="BL5" s="17"/>
      <c r="BM5" s="17"/>
      <c r="BN5" s="17"/>
      <c r="BO5" s="17" t="s">
        <v>92</v>
      </c>
      <c r="BP5" s="17"/>
      <c r="BQ5" s="17"/>
      <c r="BR5" s="17"/>
      <c r="BS5" s="17"/>
      <c r="BT5" s="17"/>
      <c r="BU5" s="17"/>
      <c r="BV5" s="17"/>
      <c r="BW5" s="17"/>
      <c r="BX5" s="17"/>
    </row>
    <row r="6" spans="1:76" ht="127.5">
      <c r="A6" s="14" t="s">
        <v>74</v>
      </c>
      <c r="B6" s="15" t="s">
        <v>75</v>
      </c>
      <c r="C6" s="16">
        <v>0.3</v>
      </c>
      <c r="D6" s="16" t="s">
        <v>76</v>
      </c>
      <c r="E6" s="16">
        <v>1</v>
      </c>
      <c r="F6" s="16">
        <v>1</v>
      </c>
      <c r="G6" s="15" t="s">
        <v>98</v>
      </c>
      <c r="H6" s="15" t="s">
        <v>99</v>
      </c>
      <c r="I6" s="18" t="s">
        <v>79</v>
      </c>
      <c r="J6" s="17" t="s">
        <v>80</v>
      </c>
      <c r="K6" s="18" t="s">
        <v>100</v>
      </c>
      <c r="L6" s="18" t="s">
        <v>101</v>
      </c>
      <c r="M6" s="18" t="s">
        <v>83</v>
      </c>
      <c r="N6" s="18" t="s">
        <v>80</v>
      </c>
      <c r="O6" s="18" t="s">
        <v>102</v>
      </c>
      <c r="P6" s="18" t="s">
        <v>84</v>
      </c>
      <c r="Q6" s="18" t="s">
        <v>103</v>
      </c>
      <c r="R6" s="18" t="s">
        <v>86</v>
      </c>
      <c r="S6" s="63">
        <v>0</v>
      </c>
      <c r="T6" s="63">
        <v>0.25</v>
      </c>
      <c r="U6" s="63">
        <v>0.5</v>
      </c>
      <c r="V6" s="63">
        <v>0.75</v>
      </c>
      <c r="W6" s="63">
        <v>1</v>
      </c>
      <c r="X6" s="63">
        <v>1</v>
      </c>
      <c r="Y6" s="64">
        <v>88000000</v>
      </c>
      <c r="Z6" s="18" t="s">
        <v>87</v>
      </c>
      <c r="AA6" s="18" t="s">
        <v>104</v>
      </c>
      <c r="AB6" s="65">
        <v>88000000</v>
      </c>
      <c r="AC6" s="63">
        <v>1</v>
      </c>
      <c r="AD6" s="18" t="s">
        <v>105</v>
      </c>
      <c r="AE6" s="66">
        <v>46038</v>
      </c>
      <c r="AF6" s="66">
        <v>46387</v>
      </c>
      <c r="AG6" s="18" t="s">
        <v>106</v>
      </c>
      <c r="AH6" s="18" t="s">
        <v>107</v>
      </c>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row>
    <row r="7" spans="1:76" ht="102">
      <c r="A7" s="14" t="s">
        <v>74</v>
      </c>
      <c r="B7" s="15" t="s">
        <v>75</v>
      </c>
      <c r="C7" s="16">
        <v>0.3</v>
      </c>
      <c r="D7" s="16" t="s">
        <v>76</v>
      </c>
      <c r="E7" s="16">
        <v>1</v>
      </c>
      <c r="F7" s="16">
        <v>1</v>
      </c>
      <c r="G7" s="15" t="s">
        <v>98</v>
      </c>
      <c r="H7" s="15" t="s">
        <v>108</v>
      </c>
      <c r="I7" s="68" t="s">
        <v>109</v>
      </c>
      <c r="J7" s="68" t="s">
        <v>110</v>
      </c>
      <c r="K7" s="68" t="s">
        <v>111</v>
      </c>
      <c r="L7" s="68" t="s">
        <v>112</v>
      </c>
      <c r="M7" s="68" t="s">
        <v>113</v>
      </c>
      <c r="N7" s="68" t="s">
        <v>110</v>
      </c>
      <c r="O7" s="68" t="s">
        <v>114</v>
      </c>
      <c r="P7" s="68" t="s">
        <v>115</v>
      </c>
      <c r="Q7" s="68" t="s">
        <v>116</v>
      </c>
      <c r="R7" s="68" t="s">
        <v>117</v>
      </c>
      <c r="S7" s="68">
        <v>6</v>
      </c>
      <c r="T7" s="68">
        <v>6</v>
      </c>
      <c r="U7" s="68">
        <v>12</v>
      </c>
      <c r="V7" s="68">
        <v>25</v>
      </c>
      <c r="W7" s="68">
        <v>38</v>
      </c>
      <c r="X7" s="68">
        <v>38</v>
      </c>
      <c r="Y7" s="69">
        <v>99200000</v>
      </c>
      <c r="Z7" s="68" t="s">
        <v>118</v>
      </c>
      <c r="AA7" s="68" t="s">
        <v>119</v>
      </c>
      <c r="AB7" s="65">
        <v>99200000</v>
      </c>
      <c r="AC7" s="63">
        <v>1</v>
      </c>
      <c r="AD7" s="18" t="s">
        <v>120</v>
      </c>
      <c r="AE7" s="66">
        <v>46023</v>
      </c>
      <c r="AF7" s="66">
        <v>46387</v>
      </c>
      <c r="AG7" s="68" t="s">
        <v>121</v>
      </c>
      <c r="AH7" s="68" t="s">
        <v>122</v>
      </c>
      <c r="AI7" s="68"/>
      <c r="AJ7" s="68"/>
      <c r="AK7" s="68"/>
      <c r="AL7" s="68"/>
      <c r="AM7" s="68"/>
      <c r="AN7" s="68"/>
      <c r="AO7" s="68"/>
      <c r="AP7" s="68"/>
      <c r="AQ7" s="68"/>
      <c r="AR7" s="68"/>
      <c r="AS7" s="68"/>
      <c r="AT7" s="68"/>
      <c r="AU7" s="68" t="s">
        <v>123</v>
      </c>
      <c r="AV7" s="68" t="s">
        <v>123</v>
      </c>
      <c r="AW7" s="68" t="s">
        <v>123</v>
      </c>
      <c r="AX7" s="68"/>
      <c r="AY7" s="68"/>
      <c r="AZ7" s="68"/>
      <c r="BA7" s="68"/>
      <c r="BB7" s="68"/>
      <c r="BC7" s="68"/>
      <c r="BD7" s="68" t="s">
        <v>123</v>
      </c>
      <c r="BE7" s="68"/>
      <c r="BF7" s="68" t="s">
        <v>123</v>
      </c>
      <c r="BG7" s="68" t="s">
        <v>123</v>
      </c>
      <c r="BH7" s="68"/>
      <c r="BI7" s="68" t="s">
        <v>123</v>
      </c>
      <c r="BJ7" s="68"/>
      <c r="BK7" s="68"/>
      <c r="BL7" s="68"/>
      <c r="BM7" s="68"/>
      <c r="BN7" s="68"/>
      <c r="BO7" s="68"/>
      <c r="BP7" s="68"/>
      <c r="BQ7" s="68"/>
      <c r="BR7" s="68"/>
      <c r="BS7" s="68"/>
      <c r="BT7" s="68"/>
      <c r="BU7" s="68"/>
      <c r="BV7" s="68"/>
      <c r="BW7" s="68"/>
      <c r="BX7" s="68"/>
    </row>
    <row r="8" spans="1:76" ht="63.75" customHeight="1">
      <c r="A8" s="14" t="s">
        <v>74</v>
      </c>
      <c r="B8" s="15" t="s">
        <v>75</v>
      </c>
      <c r="C8" s="16">
        <v>0.3</v>
      </c>
      <c r="D8" s="16" t="s">
        <v>76</v>
      </c>
      <c r="E8" s="16">
        <v>1</v>
      </c>
      <c r="F8" s="16">
        <v>1</v>
      </c>
      <c r="G8" s="15" t="s">
        <v>98</v>
      </c>
      <c r="H8" s="15" t="s">
        <v>124</v>
      </c>
      <c r="I8" s="17" t="s">
        <v>125</v>
      </c>
      <c r="J8" s="17" t="s">
        <v>126</v>
      </c>
      <c r="K8" s="17" t="s">
        <v>127</v>
      </c>
      <c r="L8" s="17" t="s">
        <v>128</v>
      </c>
      <c r="M8" s="17" t="s">
        <v>129</v>
      </c>
      <c r="N8" s="17" t="s">
        <v>130</v>
      </c>
      <c r="O8" s="17" t="s">
        <v>131</v>
      </c>
      <c r="P8" s="17" t="s">
        <v>132</v>
      </c>
      <c r="Q8" s="17" t="s">
        <v>133</v>
      </c>
      <c r="R8" s="17" t="s">
        <v>86</v>
      </c>
      <c r="S8" s="60">
        <v>0.9</v>
      </c>
      <c r="T8" s="60">
        <v>0.9</v>
      </c>
      <c r="U8" s="60">
        <v>0.9</v>
      </c>
      <c r="V8" s="60">
        <v>0.9</v>
      </c>
      <c r="W8" s="60">
        <v>0.9</v>
      </c>
      <c r="X8" s="60">
        <v>0.9</v>
      </c>
      <c r="Y8" s="17"/>
      <c r="Z8" s="18" t="s">
        <v>134</v>
      </c>
      <c r="AA8" s="17" t="s">
        <v>135</v>
      </c>
      <c r="AB8" s="17"/>
      <c r="AC8" s="60">
        <v>0.5</v>
      </c>
      <c r="AD8" s="17" t="s">
        <v>136</v>
      </c>
      <c r="AE8" s="62">
        <v>46037</v>
      </c>
      <c r="AF8" s="62">
        <v>46387</v>
      </c>
      <c r="AG8" s="17" t="s">
        <v>137</v>
      </c>
      <c r="AH8" s="17" t="s">
        <v>95</v>
      </c>
      <c r="AI8" s="70" t="s">
        <v>123</v>
      </c>
      <c r="AJ8" s="70"/>
      <c r="AK8" s="70"/>
      <c r="AL8" s="70"/>
      <c r="AM8" s="70"/>
      <c r="AN8" s="70"/>
      <c r="AO8" s="70"/>
      <c r="AP8" s="70"/>
      <c r="AQ8" s="70"/>
      <c r="AR8" s="70"/>
      <c r="AS8" s="70"/>
      <c r="AT8" s="70" t="s">
        <v>123</v>
      </c>
      <c r="AU8" s="70" t="s">
        <v>123</v>
      </c>
      <c r="AV8" s="70"/>
      <c r="AW8" s="70" t="s">
        <v>123</v>
      </c>
      <c r="AX8" s="70"/>
      <c r="AY8" s="70"/>
      <c r="AZ8" s="70"/>
      <c r="BA8" s="70"/>
      <c r="BB8" s="70"/>
      <c r="BC8" s="70"/>
      <c r="BD8" s="70" t="s">
        <v>123</v>
      </c>
      <c r="BE8" s="70"/>
      <c r="BF8" s="70" t="s">
        <v>123</v>
      </c>
      <c r="BG8" s="70"/>
      <c r="BH8" s="70"/>
      <c r="BI8" s="70"/>
      <c r="BJ8" s="70"/>
      <c r="BK8" s="70"/>
      <c r="BL8" s="70"/>
      <c r="BM8" s="70"/>
      <c r="BN8" s="70"/>
      <c r="BO8" s="70"/>
      <c r="BP8" s="70"/>
      <c r="BQ8" s="70"/>
      <c r="BR8" s="70"/>
      <c r="BS8" s="70"/>
      <c r="BT8" s="70"/>
      <c r="BU8" s="70"/>
      <c r="BV8" s="70"/>
      <c r="BW8" s="70"/>
      <c r="BX8" s="70"/>
    </row>
    <row r="9" spans="1:76" ht="76.5">
      <c r="A9" s="14" t="s">
        <v>74</v>
      </c>
      <c r="B9" s="15" t="s">
        <v>75</v>
      </c>
      <c r="C9" s="16">
        <v>0.3</v>
      </c>
      <c r="D9" s="16" t="s">
        <v>76</v>
      </c>
      <c r="E9" s="16">
        <v>1</v>
      </c>
      <c r="F9" s="16">
        <v>1</v>
      </c>
      <c r="G9" s="15" t="s">
        <v>98</v>
      </c>
      <c r="H9" s="15" t="s">
        <v>138</v>
      </c>
      <c r="I9" s="17" t="s">
        <v>125</v>
      </c>
      <c r="J9" s="17" t="s">
        <v>126</v>
      </c>
      <c r="K9" s="17" t="s">
        <v>127</v>
      </c>
      <c r="L9" s="17" t="s">
        <v>128</v>
      </c>
      <c r="M9" s="17" t="s">
        <v>129</v>
      </c>
      <c r="N9" s="17" t="s">
        <v>130</v>
      </c>
      <c r="O9" s="17" t="s">
        <v>131</v>
      </c>
      <c r="P9" s="17" t="s">
        <v>132</v>
      </c>
      <c r="Q9" s="17" t="s">
        <v>133</v>
      </c>
      <c r="R9" s="17" t="s">
        <v>86</v>
      </c>
      <c r="S9" s="60">
        <v>0.9</v>
      </c>
      <c r="T9" s="60">
        <v>0.9</v>
      </c>
      <c r="U9" s="60">
        <v>0.9</v>
      </c>
      <c r="V9" s="60">
        <v>0.9</v>
      </c>
      <c r="W9" s="60">
        <v>0.9</v>
      </c>
      <c r="X9" s="60">
        <v>0.9</v>
      </c>
      <c r="Y9" s="17"/>
      <c r="Z9" s="18" t="s">
        <v>134</v>
      </c>
      <c r="AA9" s="71" t="s">
        <v>139</v>
      </c>
      <c r="AB9" s="71"/>
      <c r="AC9" s="72">
        <v>0.5</v>
      </c>
      <c r="AD9" s="71" t="s">
        <v>140</v>
      </c>
      <c r="AE9" s="73">
        <v>45672</v>
      </c>
      <c r="AF9" s="73">
        <v>46387</v>
      </c>
      <c r="AG9" s="71" t="s">
        <v>141</v>
      </c>
      <c r="AH9" s="71" t="s">
        <v>95</v>
      </c>
      <c r="AI9" s="74"/>
      <c r="AJ9" s="74"/>
      <c r="AK9" s="74"/>
      <c r="AL9" s="74"/>
      <c r="AM9" s="74"/>
      <c r="AN9" s="74"/>
      <c r="AO9" s="74"/>
      <c r="AP9" s="74"/>
      <c r="AQ9" s="74"/>
      <c r="AR9" s="74"/>
      <c r="AS9" s="74"/>
      <c r="AT9" s="74" t="s">
        <v>123</v>
      </c>
      <c r="AU9" s="74" t="s">
        <v>123</v>
      </c>
      <c r="AV9" s="74"/>
      <c r="AW9" s="74"/>
      <c r="AX9" s="74"/>
      <c r="AY9" s="74"/>
      <c r="AZ9" s="74"/>
      <c r="BA9" s="74"/>
      <c r="BB9" s="74"/>
      <c r="BC9" s="74"/>
      <c r="BD9" s="74" t="s">
        <v>123</v>
      </c>
      <c r="BE9" s="74"/>
      <c r="BF9" s="74" t="s">
        <v>123</v>
      </c>
      <c r="BG9" s="74"/>
      <c r="BH9" s="74"/>
      <c r="BI9" s="74"/>
      <c r="BJ9" s="74"/>
      <c r="BK9" s="74"/>
      <c r="BL9" s="74"/>
      <c r="BM9" s="74"/>
      <c r="BN9" s="74"/>
      <c r="BO9" s="74"/>
      <c r="BP9" s="74"/>
      <c r="BQ9" s="74"/>
      <c r="BR9" s="74"/>
      <c r="BS9" s="74"/>
      <c r="BT9" s="74"/>
      <c r="BU9" s="74"/>
      <c r="BV9" s="74"/>
      <c r="BW9" s="74"/>
      <c r="BX9" s="74"/>
    </row>
    <row r="10" spans="1:76" ht="69.75" customHeight="1">
      <c r="A10" s="14" t="s">
        <v>74</v>
      </c>
      <c r="B10" s="15" t="s">
        <v>75</v>
      </c>
      <c r="C10" s="16">
        <v>0.3</v>
      </c>
      <c r="D10" s="16" t="s">
        <v>76</v>
      </c>
      <c r="E10" s="16">
        <v>1</v>
      </c>
      <c r="F10" s="16">
        <v>1</v>
      </c>
      <c r="G10" s="15" t="s">
        <v>142</v>
      </c>
      <c r="H10" s="15" t="s">
        <v>143</v>
      </c>
      <c r="I10" s="18" t="s">
        <v>79</v>
      </c>
      <c r="J10" s="18" t="s">
        <v>80</v>
      </c>
      <c r="K10" s="18" t="s">
        <v>144</v>
      </c>
      <c r="L10" s="18" t="s">
        <v>145</v>
      </c>
      <c r="M10" s="18" t="s">
        <v>83</v>
      </c>
      <c r="N10" s="18" t="s">
        <v>80</v>
      </c>
      <c r="O10" s="18" t="s">
        <v>83</v>
      </c>
      <c r="P10" s="18" t="s">
        <v>146</v>
      </c>
      <c r="Q10" s="18" t="s">
        <v>147</v>
      </c>
      <c r="R10" s="18" t="s">
        <v>86</v>
      </c>
      <c r="S10" s="18">
        <v>1</v>
      </c>
      <c r="T10" s="63">
        <v>0.1</v>
      </c>
      <c r="U10" s="63">
        <v>0.3</v>
      </c>
      <c r="V10" s="63">
        <v>0.8</v>
      </c>
      <c r="W10" s="63">
        <v>1</v>
      </c>
      <c r="X10" s="63">
        <v>1</v>
      </c>
      <c r="Y10" s="159">
        <v>1500000000</v>
      </c>
      <c r="Z10" s="18" t="s">
        <v>148</v>
      </c>
      <c r="AA10" s="18" t="s">
        <v>149</v>
      </c>
      <c r="AB10" s="65">
        <v>77000000</v>
      </c>
      <c r="AC10" s="63">
        <v>0.15</v>
      </c>
      <c r="AD10" s="18" t="s">
        <v>150</v>
      </c>
      <c r="AE10" s="66">
        <v>46063</v>
      </c>
      <c r="AF10" s="66">
        <v>46387</v>
      </c>
      <c r="AG10" s="18" t="s">
        <v>151</v>
      </c>
      <c r="AH10" s="18" t="s">
        <v>95</v>
      </c>
      <c r="AI10" s="18" t="s">
        <v>92</v>
      </c>
      <c r="AJ10" s="18" t="s">
        <v>92</v>
      </c>
      <c r="AK10" s="18" t="s">
        <v>92</v>
      </c>
      <c r="AL10" s="18"/>
      <c r="AM10" s="18"/>
      <c r="AN10" s="18" t="s">
        <v>92</v>
      </c>
      <c r="AO10" s="18"/>
      <c r="AP10" s="18"/>
      <c r="AQ10" s="18"/>
      <c r="AR10" s="18"/>
      <c r="AS10" s="18"/>
      <c r="AT10" s="18" t="s">
        <v>92</v>
      </c>
      <c r="AU10" s="18"/>
      <c r="AV10" s="18"/>
      <c r="AW10" s="18" t="s">
        <v>92</v>
      </c>
      <c r="AX10" s="18"/>
      <c r="AY10" s="18"/>
      <c r="AZ10" s="18" t="s">
        <v>92</v>
      </c>
      <c r="BA10" s="18"/>
      <c r="BB10" s="18"/>
      <c r="BC10" s="18"/>
      <c r="BD10" s="18" t="s">
        <v>92</v>
      </c>
      <c r="BE10" s="18"/>
      <c r="BF10" s="18" t="s">
        <v>92</v>
      </c>
      <c r="BG10" s="18"/>
      <c r="BH10" s="18"/>
      <c r="BI10" s="18"/>
      <c r="BJ10" s="18"/>
      <c r="BK10" s="18"/>
      <c r="BL10" s="18"/>
      <c r="BM10" s="18"/>
      <c r="BN10" s="18"/>
      <c r="BO10" s="18" t="s">
        <v>92</v>
      </c>
      <c r="BP10" s="18"/>
      <c r="BQ10" s="18"/>
      <c r="BR10" s="18"/>
      <c r="BS10" s="18"/>
      <c r="BT10" s="18"/>
      <c r="BU10" s="18"/>
      <c r="BV10" s="18"/>
      <c r="BW10" s="18"/>
      <c r="BX10" s="18"/>
    </row>
    <row r="11" spans="1:76" ht="64.5" customHeight="1">
      <c r="A11" s="14" t="s">
        <v>74</v>
      </c>
      <c r="B11" s="15" t="s">
        <v>75</v>
      </c>
      <c r="C11" s="16">
        <v>0.3</v>
      </c>
      <c r="D11" s="16" t="s">
        <v>76</v>
      </c>
      <c r="E11" s="16">
        <v>1</v>
      </c>
      <c r="F11" s="16">
        <v>1</v>
      </c>
      <c r="G11" s="15" t="s">
        <v>142</v>
      </c>
      <c r="H11" s="15" t="s">
        <v>143</v>
      </c>
      <c r="I11" s="18" t="s">
        <v>79</v>
      </c>
      <c r="J11" s="18" t="s">
        <v>80</v>
      </c>
      <c r="K11" s="18" t="s">
        <v>144</v>
      </c>
      <c r="L11" s="18" t="s">
        <v>145</v>
      </c>
      <c r="M11" s="18" t="s">
        <v>83</v>
      </c>
      <c r="N11" s="18" t="s">
        <v>80</v>
      </c>
      <c r="O11" s="18" t="s">
        <v>83</v>
      </c>
      <c r="P11" s="18" t="s">
        <v>146</v>
      </c>
      <c r="Q11" s="18" t="s">
        <v>147</v>
      </c>
      <c r="R11" s="18" t="s">
        <v>86</v>
      </c>
      <c r="S11" s="18">
        <v>1</v>
      </c>
      <c r="T11" s="63">
        <v>0.1</v>
      </c>
      <c r="U11" s="63">
        <v>0.3</v>
      </c>
      <c r="V11" s="63">
        <v>0.8</v>
      </c>
      <c r="W11" s="63">
        <v>1</v>
      </c>
      <c r="X11" s="63">
        <v>1</v>
      </c>
      <c r="Y11" s="159">
        <v>1500000000</v>
      </c>
      <c r="Z11" s="18" t="s">
        <v>148</v>
      </c>
      <c r="AA11" s="18" t="s">
        <v>152</v>
      </c>
      <c r="AB11" s="65">
        <v>1173000000</v>
      </c>
      <c r="AC11" s="63">
        <v>0.5</v>
      </c>
      <c r="AD11" s="18" t="s">
        <v>153</v>
      </c>
      <c r="AE11" s="66">
        <v>46024</v>
      </c>
      <c r="AF11" s="66">
        <v>46264</v>
      </c>
      <c r="AG11" s="18" t="s">
        <v>151</v>
      </c>
      <c r="AH11" s="18" t="s">
        <v>95</v>
      </c>
      <c r="AI11" s="18"/>
      <c r="AJ11" s="18" t="s">
        <v>92</v>
      </c>
      <c r="AK11" s="18" t="s">
        <v>92</v>
      </c>
      <c r="AL11" s="18"/>
      <c r="AM11" s="18"/>
      <c r="AN11" s="18" t="s">
        <v>92</v>
      </c>
      <c r="AO11" s="18"/>
      <c r="AP11" s="18"/>
      <c r="AQ11" s="18"/>
      <c r="AR11" s="18"/>
      <c r="AS11" s="18"/>
      <c r="AT11" s="18" t="s">
        <v>92</v>
      </c>
      <c r="AU11" s="18"/>
      <c r="AV11" s="18"/>
      <c r="AW11" s="18" t="s">
        <v>92</v>
      </c>
      <c r="AX11" s="18" t="s">
        <v>92</v>
      </c>
      <c r="AY11" s="18" t="s">
        <v>92</v>
      </c>
      <c r="AZ11" s="18" t="s">
        <v>92</v>
      </c>
      <c r="BA11" s="18"/>
      <c r="BB11" s="18"/>
      <c r="BC11" s="18"/>
      <c r="BD11" s="18" t="s">
        <v>92</v>
      </c>
      <c r="BE11" s="18"/>
      <c r="BF11" s="18" t="s">
        <v>92</v>
      </c>
      <c r="BG11" s="18"/>
      <c r="BH11" s="18"/>
      <c r="BI11" s="18"/>
      <c r="BJ11" s="18"/>
      <c r="BK11" s="18"/>
      <c r="BL11" s="18"/>
      <c r="BM11" s="18"/>
      <c r="BN11" s="18"/>
      <c r="BO11" s="18" t="s">
        <v>92</v>
      </c>
      <c r="BP11" s="18"/>
      <c r="BQ11" s="18"/>
      <c r="BR11" s="18"/>
      <c r="BS11" s="18"/>
      <c r="BT11" s="18"/>
      <c r="BU11" s="18"/>
      <c r="BV11" s="18"/>
      <c r="BW11" s="18"/>
      <c r="BX11" s="18"/>
    </row>
    <row r="12" spans="1:76" ht="69.75" customHeight="1">
      <c r="A12" s="14" t="s">
        <v>74</v>
      </c>
      <c r="B12" s="15" t="s">
        <v>75</v>
      </c>
      <c r="C12" s="16">
        <v>0.3</v>
      </c>
      <c r="D12" s="16" t="s">
        <v>76</v>
      </c>
      <c r="E12" s="16">
        <v>1</v>
      </c>
      <c r="F12" s="16">
        <v>1</v>
      </c>
      <c r="G12" s="15" t="s">
        <v>142</v>
      </c>
      <c r="H12" s="15" t="s">
        <v>143</v>
      </c>
      <c r="I12" s="18" t="s">
        <v>79</v>
      </c>
      <c r="J12" s="18" t="s">
        <v>80</v>
      </c>
      <c r="K12" s="18" t="s">
        <v>144</v>
      </c>
      <c r="L12" s="18" t="s">
        <v>145</v>
      </c>
      <c r="M12" s="18" t="s">
        <v>83</v>
      </c>
      <c r="N12" s="18" t="s">
        <v>80</v>
      </c>
      <c r="O12" s="18" t="s">
        <v>83</v>
      </c>
      <c r="P12" s="18" t="s">
        <v>146</v>
      </c>
      <c r="Q12" s="18" t="s">
        <v>147</v>
      </c>
      <c r="R12" s="18" t="s">
        <v>86</v>
      </c>
      <c r="S12" s="18">
        <v>1</v>
      </c>
      <c r="T12" s="63">
        <v>0.1</v>
      </c>
      <c r="U12" s="63">
        <v>0.3</v>
      </c>
      <c r="V12" s="63">
        <v>0.8</v>
      </c>
      <c r="W12" s="63">
        <v>1</v>
      </c>
      <c r="X12" s="63">
        <v>1</v>
      </c>
      <c r="Y12" s="159">
        <v>1500000000</v>
      </c>
      <c r="Z12" s="18" t="s">
        <v>148</v>
      </c>
      <c r="AA12" s="18" t="s">
        <v>154</v>
      </c>
      <c r="AB12" s="20">
        <v>40000000</v>
      </c>
      <c r="AC12" s="75">
        <v>0.15</v>
      </c>
      <c r="AD12" s="18" t="s">
        <v>155</v>
      </c>
      <c r="AE12" s="76">
        <v>46024</v>
      </c>
      <c r="AF12" s="76">
        <v>46111</v>
      </c>
      <c r="AG12" s="18" t="s">
        <v>151</v>
      </c>
      <c r="AH12" s="18" t="s">
        <v>95</v>
      </c>
      <c r="AI12" s="18"/>
      <c r="AJ12" s="18" t="s">
        <v>92</v>
      </c>
      <c r="AK12" s="18" t="s">
        <v>92</v>
      </c>
      <c r="AL12" s="18"/>
      <c r="AM12" s="18"/>
      <c r="AN12" s="18" t="s">
        <v>92</v>
      </c>
      <c r="AO12" s="18"/>
      <c r="AP12" s="18"/>
      <c r="AQ12" s="18"/>
      <c r="AR12" s="18"/>
      <c r="AS12" s="18"/>
      <c r="AT12" s="18" t="s">
        <v>92</v>
      </c>
      <c r="AU12" s="18"/>
      <c r="AV12" s="18"/>
      <c r="AW12" s="18" t="s">
        <v>92</v>
      </c>
      <c r="AX12" s="18" t="s">
        <v>92</v>
      </c>
      <c r="AY12" s="18" t="s">
        <v>92</v>
      </c>
      <c r="AZ12" s="18" t="s">
        <v>92</v>
      </c>
      <c r="BA12" s="18"/>
      <c r="BB12" s="18"/>
      <c r="BC12" s="18"/>
      <c r="BD12" s="18" t="s">
        <v>92</v>
      </c>
      <c r="BE12" s="18"/>
      <c r="BF12" s="18" t="s">
        <v>92</v>
      </c>
      <c r="BG12" s="18"/>
      <c r="BH12" s="18"/>
      <c r="BI12" s="18"/>
      <c r="BJ12" s="18"/>
      <c r="BK12" s="18"/>
      <c r="BL12" s="18"/>
      <c r="BM12" s="18"/>
      <c r="BN12" s="18"/>
      <c r="BO12" s="18" t="s">
        <v>92</v>
      </c>
      <c r="BP12" s="18"/>
      <c r="BQ12" s="18"/>
      <c r="BR12" s="18"/>
      <c r="BS12" s="18"/>
      <c r="BT12" s="18"/>
      <c r="BU12" s="18"/>
      <c r="BV12" s="18"/>
      <c r="BW12" s="18"/>
      <c r="BX12" s="18"/>
    </row>
    <row r="13" spans="1:76" ht="66.75" customHeight="1">
      <c r="A13" s="14" t="s">
        <v>74</v>
      </c>
      <c r="B13" s="15" t="s">
        <v>75</v>
      </c>
      <c r="C13" s="16">
        <v>0.3</v>
      </c>
      <c r="D13" s="16" t="s">
        <v>76</v>
      </c>
      <c r="E13" s="16">
        <v>1</v>
      </c>
      <c r="F13" s="16">
        <v>1</v>
      </c>
      <c r="G13" s="15" t="s">
        <v>142</v>
      </c>
      <c r="H13" s="15" t="s">
        <v>143</v>
      </c>
      <c r="I13" s="18" t="s">
        <v>79</v>
      </c>
      <c r="J13" s="18" t="s">
        <v>80</v>
      </c>
      <c r="K13" s="18" t="s">
        <v>144</v>
      </c>
      <c r="L13" s="18" t="s">
        <v>145</v>
      </c>
      <c r="M13" s="18" t="s">
        <v>83</v>
      </c>
      <c r="N13" s="18" t="s">
        <v>80</v>
      </c>
      <c r="O13" s="18" t="s">
        <v>83</v>
      </c>
      <c r="P13" s="18" t="s">
        <v>146</v>
      </c>
      <c r="Q13" s="18" t="s">
        <v>147</v>
      </c>
      <c r="R13" s="18" t="s">
        <v>86</v>
      </c>
      <c r="S13" s="18">
        <v>1</v>
      </c>
      <c r="T13" s="63">
        <v>0.1</v>
      </c>
      <c r="U13" s="63">
        <v>0.3</v>
      </c>
      <c r="V13" s="63">
        <v>0.8</v>
      </c>
      <c r="W13" s="63">
        <v>1</v>
      </c>
      <c r="X13" s="63">
        <v>1</v>
      </c>
      <c r="Y13" s="159">
        <v>1500000000</v>
      </c>
      <c r="Z13" s="18" t="s">
        <v>148</v>
      </c>
      <c r="AA13" s="68" t="s">
        <v>156</v>
      </c>
      <c r="AB13" s="77">
        <v>210000000</v>
      </c>
      <c r="AC13" s="78">
        <v>0.2</v>
      </c>
      <c r="AD13" s="18" t="s">
        <v>157</v>
      </c>
      <c r="AE13" s="79">
        <v>46113</v>
      </c>
      <c r="AF13" s="79">
        <v>46386</v>
      </c>
      <c r="AG13" s="68" t="s">
        <v>151</v>
      </c>
      <c r="AH13" s="68" t="s">
        <v>95</v>
      </c>
      <c r="AI13" s="68"/>
      <c r="AJ13" s="68" t="s">
        <v>92</v>
      </c>
      <c r="AK13" s="68" t="s">
        <v>92</v>
      </c>
      <c r="AL13" s="68"/>
      <c r="AM13" s="68"/>
      <c r="AN13" s="68" t="s">
        <v>92</v>
      </c>
      <c r="AO13" s="68"/>
      <c r="AP13" s="68"/>
      <c r="AQ13" s="68"/>
      <c r="AR13" s="68"/>
      <c r="AS13" s="68"/>
      <c r="AT13" s="68" t="s">
        <v>92</v>
      </c>
      <c r="AU13" s="68"/>
      <c r="AV13" s="68"/>
      <c r="AW13" s="68" t="s">
        <v>92</v>
      </c>
      <c r="AX13" s="68" t="s">
        <v>92</v>
      </c>
      <c r="AY13" s="68" t="s">
        <v>92</v>
      </c>
      <c r="AZ13" s="68" t="s">
        <v>92</v>
      </c>
      <c r="BA13" s="68"/>
      <c r="BB13" s="68"/>
      <c r="BC13" s="68"/>
      <c r="BD13" s="68" t="s">
        <v>92</v>
      </c>
      <c r="BE13" s="68"/>
      <c r="BF13" s="68" t="s">
        <v>92</v>
      </c>
      <c r="BG13" s="68"/>
      <c r="BH13" s="68"/>
      <c r="BI13" s="68"/>
      <c r="BJ13" s="68"/>
      <c r="BK13" s="68"/>
      <c r="BL13" s="68"/>
      <c r="BM13" s="68"/>
      <c r="BN13" s="68"/>
      <c r="BO13" s="68" t="s">
        <v>92</v>
      </c>
      <c r="BP13" s="68"/>
      <c r="BQ13" s="68"/>
      <c r="BR13" s="68"/>
      <c r="BS13" s="68"/>
      <c r="BT13" s="68"/>
      <c r="BU13" s="68"/>
      <c r="BV13" s="68"/>
      <c r="BW13" s="68"/>
      <c r="BX13" s="68"/>
    </row>
    <row r="14" spans="1:76" ht="87" customHeight="1">
      <c r="A14" s="14" t="s">
        <v>74</v>
      </c>
      <c r="B14" s="15" t="s">
        <v>75</v>
      </c>
      <c r="C14" s="16">
        <v>0.3</v>
      </c>
      <c r="D14" s="16" t="s">
        <v>76</v>
      </c>
      <c r="E14" s="16">
        <v>1</v>
      </c>
      <c r="F14" s="16">
        <v>1</v>
      </c>
      <c r="G14" s="15" t="s">
        <v>142</v>
      </c>
      <c r="H14" s="15" t="s">
        <v>158</v>
      </c>
      <c r="I14" s="68" t="s">
        <v>109</v>
      </c>
      <c r="J14" s="68" t="s">
        <v>110</v>
      </c>
      <c r="K14" s="68" t="s">
        <v>159</v>
      </c>
      <c r="L14" s="68" t="s">
        <v>160</v>
      </c>
      <c r="M14" s="68" t="s">
        <v>113</v>
      </c>
      <c r="N14" s="68" t="s">
        <v>110</v>
      </c>
      <c r="O14" s="68" t="s">
        <v>161</v>
      </c>
      <c r="P14" s="68" t="s">
        <v>162</v>
      </c>
      <c r="Q14" s="68" t="s">
        <v>160</v>
      </c>
      <c r="R14" s="68" t="s">
        <v>117</v>
      </c>
      <c r="S14" s="68">
        <v>8</v>
      </c>
      <c r="T14" s="68">
        <v>4</v>
      </c>
      <c r="U14" s="68">
        <v>7</v>
      </c>
      <c r="V14" s="68">
        <v>8</v>
      </c>
      <c r="W14" s="68">
        <v>8</v>
      </c>
      <c r="X14" s="68">
        <v>8</v>
      </c>
      <c r="Y14" s="77">
        <v>11828899990</v>
      </c>
      <c r="Z14" s="68" t="s">
        <v>118</v>
      </c>
      <c r="AA14" s="68" t="s">
        <v>163</v>
      </c>
      <c r="AB14" s="77">
        <v>11828899990</v>
      </c>
      <c r="AC14" s="78">
        <v>1</v>
      </c>
      <c r="AD14" s="18" t="s">
        <v>164</v>
      </c>
      <c r="AE14" s="79">
        <v>46023</v>
      </c>
      <c r="AF14" s="79">
        <v>46387</v>
      </c>
      <c r="AG14" s="68" t="s">
        <v>165</v>
      </c>
      <c r="AH14" s="68" t="s">
        <v>122</v>
      </c>
      <c r="AI14" s="68"/>
      <c r="AJ14" s="68"/>
      <c r="AK14" s="68"/>
      <c r="AL14" s="68"/>
      <c r="AM14" s="68"/>
      <c r="AN14" s="68"/>
      <c r="AO14" s="68"/>
      <c r="AP14" s="68"/>
      <c r="AQ14" s="68"/>
      <c r="AR14" s="68"/>
      <c r="AS14" s="68"/>
      <c r="AT14" s="68"/>
      <c r="AU14" s="68" t="s">
        <v>123</v>
      </c>
      <c r="AV14" s="68" t="s">
        <v>123</v>
      </c>
      <c r="AW14" s="68" t="s">
        <v>123</v>
      </c>
      <c r="AX14" s="68"/>
      <c r="AY14" s="68"/>
      <c r="AZ14" s="68"/>
      <c r="BA14" s="68"/>
      <c r="BB14" s="68"/>
      <c r="BC14" s="68"/>
      <c r="BD14" s="68" t="s">
        <v>123</v>
      </c>
      <c r="BE14" s="68"/>
      <c r="BF14" s="68" t="s">
        <v>123</v>
      </c>
      <c r="BG14" s="68" t="s">
        <v>123</v>
      </c>
      <c r="BH14" s="68"/>
      <c r="BI14" s="68" t="s">
        <v>123</v>
      </c>
      <c r="BJ14" s="68"/>
      <c r="BK14" s="68"/>
      <c r="BL14" s="68"/>
      <c r="BM14" s="68"/>
      <c r="BN14" s="68"/>
      <c r="BO14" s="68"/>
      <c r="BP14" s="68"/>
      <c r="BQ14" s="68"/>
      <c r="BR14" s="68"/>
      <c r="BS14" s="68"/>
      <c r="BT14" s="68"/>
      <c r="BU14" s="68"/>
      <c r="BV14" s="68"/>
      <c r="BW14" s="68"/>
      <c r="BX14" s="68"/>
    </row>
    <row r="15" spans="1:76" ht="66.75" customHeight="1">
      <c r="A15" s="14" t="s">
        <v>74</v>
      </c>
      <c r="B15" s="15" t="s">
        <v>75</v>
      </c>
      <c r="C15" s="16">
        <v>0.3</v>
      </c>
      <c r="D15" s="16" t="s">
        <v>76</v>
      </c>
      <c r="E15" s="16">
        <v>1</v>
      </c>
      <c r="F15" s="16">
        <v>1</v>
      </c>
      <c r="G15" s="15" t="s">
        <v>142</v>
      </c>
      <c r="H15" s="15" t="s">
        <v>166</v>
      </c>
      <c r="I15" s="18" t="s">
        <v>167</v>
      </c>
      <c r="J15" s="18" t="s">
        <v>168</v>
      </c>
      <c r="K15" s="18" t="s">
        <v>169</v>
      </c>
      <c r="L15" s="18" t="s">
        <v>170</v>
      </c>
      <c r="M15" s="18" t="s">
        <v>171</v>
      </c>
      <c r="N15" s="18" t="s">
        <v>168</v>
      </c>
      <c r="O15" s="18" t="s">
        <v>172</v>
      </c>
      <c r="P15" s="18" t="s">
        <v>173</v>
      </c>
      <c r="Q15" s="18" t="s">
        <v>174</v>
      </c>
      <c r="R15" s="18" t="s">
        <v>86</v>
      </c>
      <c r="S15" s="19">
        <v>0.5</v>
      </c>
      <c r="T15" s="19">
        <v>0</v>
      </c>
      <c r="U15" s="19">
        <v>0.1</v>
      </c>
      <c r="V15" s="19">
        <v>0.3</v>
      </c>
      <c r="W15" s="19">
        <v>1</v>
      </c>
      <c r="X15" s="19">
        <v>1</v>
      </c>
      <c r="Y15" s="161">
        <v>12530000000</v>
      </c>
      <c r="Z15" s="18" t="s">
        <v>175</v>
      </c>
      <c r="AA15" s="68" t="s">
        <v>176</v>
      </c>
      <c r="AB15" s="80">
        <v>12530000000</v>
      </c>
      <c r="AC15" s="81">
        <v>0.4</v>
      </c>
      <c r="AD15" s="68" t="s">
        <v>177</v>
      </c>
      <c r="AE15" s="82">
        <v>46023</v>
      </c>
      <c r="AF15" s="79">
        <v>46387</v>
      </c>
      <c r="AG15" s="68" t="s">
        <v>178</v>
      </c>
      <c r="AH15" s="68" t="s">
        <v>95</v>
      </c>
      <c r="AI15" s="68" t="s">
        <v>179</v>
      </c>
      <c r="AJ15" s="68" t="s">
        <v>92</v>
      </c>
      <c r="AK15" s="68" t="s">
        <v>92</v>
      </c>
      <c r="AL15" s="68" t="s">
        <v>179</v>
      </c>
      <c r="AM15" s="68" t="s">
        <v>179</v>
      </c>
      <c r="AN15" s="68" t="s">
        <v>92</v>
      </c>
      <c r="AO15" s="68" t="s">
        <v>179</v>
      </c>
      <c r="AP15" s="68" t="s">
        <v>179</v>
      </c>
      <c r="AQ15" s="68" t="s">
        <v>179</v>
      </c>
      <c r="AR15" s="68" t="s">
        <v>179</v>
      </c>
      <c r="AS15" s="68" t="s">
        <v>179</v>
      </c>
      <c r="AT15" s="68" t="s">
        <v>92</v>
      </c>
      <c r="AU15" s="68" t="s">
        <v>92</v>
      </c>
      <c r="AV15" s="68" t="s">
        <v>179</v>
      </c>
      <c r="AW15" s="68" t="s">
        <v>92</v>
      </c>
      <c r="AX15" s="68" t="s">
        <v>92</v>
      </c>
      <c r="AY15" s="68" t="s">
        <v>179</v>
      </c>
      <c r="AZ15" s="68" t="s">
        <v>92</v>
      </c>
      <c r="BA15" s="68" t="s">
        <v>179</v>
      </c>
      <c r="BB15" s="68" t="s">
        <v>179</v>
      </c>
      <c r="BC15" s="68" t="s">
        <v>179</v>
      </c>
      <c r="BD15" s="68" t="s">
        <v>92</v>
      </c>
      <c r="BE15" s="68" t="s">
        <v>179</v>
      </c>
      <c r="BF15" s="68" t="s">
        <v>92</v>
      </c>
      <c r="BG15" s="68" t="s">
        <v>92</v>
      </c>
      <c r="BH15" s="68" t="s">
        <v>179</v>
      </c>
      <c r="BI15" s="68" t="s">
        <v>179</v>
      </c>
      <c r="BJ15" s="68" t="s">
        <v>179</v>
      </c>
      <c r="BK15" s="68" t="s">
        <v>179</v>
      </c>
      <c r="BL15" s="68" t="s">
        <v>179</v>
      </c>
      <c r="BM15" s="68" t="s">
        <v>179</v>
      </c>
      <c r="BN15" s="68" t="s">
        <v>179</v>
      </c>
      <c r="BO15" s="68" t="s">
        <v>92</v>
      </c>
      <c r="BP15" s="68" t="s">
        <v>179</v>
      </c>
      <c r="BQ15" s="68" t="s">
        <v>179</v>
      </c>
      <c r="BR15" s="68" t="s">
        <v>179</v>
      </c>
      <c r="BS15" s="68" t="s">
        <v>179</v>
      </c>
      <c r="BT15" s="68" t="s">
        <v>179</v>
      </c>
      <c r="BU15" s="68" t="s">
        <v>179</v>
      </c>
      <c r="BV15" s="68" t="s">
        <v>179</v>
      </c>
      <c r="BW15" s="68" t="s">
        <v>179</v>
      </c>
      <c r="BX15" s="68"/>
    </row>
    <row r="16" spans="1:76" ht="90.75" customHeight="1">
      <c r="A16" s="14" t="s">
        <v>74</v>
      </c>
      <c r="B16" s="15" t="s">
        <v>75</v>
      </c>
      <c r="C16" s="16">
        <v>0.3</v>
      </c>
      <c r="D16" s="16" t="s">
        <v>76</v>
      </c>
      <c r="E16" s="16">
        <v>1</v>
      </c>
      <c r="F16" s="16">
        <v>1</v>
      </c>
      <c r="G16" s="15" t="s">
        <v>142</v>
      </c>
      <c r="H16" s="15" t="s">
        <v>166</v>
      </c>
      <c r="I16" s="18" t="s">
        <v>167</v>
      </c>
      <c r="J16" s="18" t="s">
        <v>168</v>
      </c>
      <c r="K16" s="18" t="s">
        <v>169</v>
      </c>
      <c r="L16" s="18" t="s">
        <v>170</v>
      </c>
      <c r="M16" s="18" t="s">
        <v>171</v>
      </c>
      <c r="N16" s="18" t="s">
        <v>168</v>
      </c>
      <c r="O16" s="18" t="s">
        <v>172</v>
      </c>
      <c r="P16" s="18" t="s">
        <v>173</v>
      </c>
      <c r="Q16" s="18" t="s">
        <v>174</v>
      </c>
      <c r="R16" s="18" t="s">
        <v>86</v>
      </c>
      <c r="S16" s="19">
        <v>0.5</v>
      </c>
      <c r="T16" s="19">
        <v>0</v>
      </c>
      <c r="U16" s="19">
        <v>0.1</v>
      </c>
      <c r="V16" s="19">
        <v>0.3</v>
      </c>
      <c r="W16" s="19">
        <v>1</v>
      </c>
      <c r="X16" s="19">
        <v>1</v>
      </c>
      <c r="Y16" s="161">
        <v>12530000000</v>
      </c>
      <c r="Z16" s="18" t="s">
        <v>175</v>
      </c>
      <c r="AA16" s="68" t="s">
        <v>180</v>
      </c>
      <c r="AB16" s="83"/>
      <c r="AC16" s="81">
        <v>0.3</v>
      </c>
      <c r="AD16" s="68" t="s">
        <v>181</v>
      </c>
      <c r="AE16" s="82">
        <v>46023</v>
      </c>
      <c r="AF16" s="79">
        <v>46387</v>
      </c>
      <c r="AG16" s="68" t="s">
        <v>178</v>
      </c>
      <c r="AH16" s="68" t="s">
        <v>95</v>
      </c>
      <c r="AI16" s="68" t="s">
        <v>179</v>
      </c>
      <c r="AJ16" s="68" t="s">
        <v>179</v>
      </c>
      <c r="AK16" s="68" t="s">
        <v>179</v>
      </c>
      <c r="AL16" s="68" t="s">
        <v>179</v>
      </c>
      <c r="AM16" s="68" t="s">
        <v>179</v>
      </c>
      <c r="AN16" s="68" t="s">
        <v>179</v>
      </c>
      <c r="AO16" s="68" t="s">
        <v>179</v>
      </c>
      <c r="AP16" s="68" t="s">
        <v>179</v>
      </c>
      <c r="AQ16" s="68" t="s">
        <v>179</v>
      </c>
      <c r="AR16" s="68" t="s">
        <v>179</v>
      </c>
      <c r="AS16" s="68" t="s">
        <v>179</v>
      </c>
      <c r="AT16" s="68" t="s">
        <v>179</v>
      </c>
      <c r="AU16" s="68" t="s">
        <v>179</v>
      </c>
      <c r="AV16" s="68" t="s">
        <v>179</v>
      </c>
      <c r="AW16" s="68" t="s">
        <v>179</v>
      </c>
      <c r="AX16" s="68" t="s">
        <v>179</v>
      </c>
      <c r="AY16" s="68" t="s">
        <v>179</v>
      </c>
      <c r="AZ16" s="68" t="s">
        <v>179</v>
      </c>
      <c r="BA16" s="68" t="s">
        <v>179</v>
      </c>
      <c r="BB16" s="68" t="s">
        <v>179</v>
      </c>
      <c r="BC16" s="68" t="s">
        <v>179</v>
      </c>
      <c r="BD16" s="68" t="s">
        <v>179</v>
      </c>
      <c r="BE16" s="68" t="s">
        <v>179</v>
      </c>
      <c r="BF16" s="68" t="s">
        <v>179</v>
      </c>
      <c r="BG16" s="68" t="s">
        <v>179</v>
      </c>
      <c r="BH16" s="68" t="s">
        <v>179</v>
      </c>
      <c r="BI16" s="68" t="s">
        <v>179</v>
      </c>
      <c r="BJ16" s="68" t="s">
        <v>179</v>
      </c>
      <c r="BK16" s="68" t="s">
        <v>179</v>
      </c>
      <c r="BL16" s="68" t="s">
        <v>179</v>
      </c>
      <c r="BM16" s="68" t="s">
        <v>179</v>
      </c>
      <c r="BN16" s="68" t="s">
        <v>179</v>
      </c>
      <c r="BO16" s="68" t="s">
        <v>179</v>
      </c>
      <c r="BP16" s="68" t="s">
        <v>179</v>
      </c>
      <c r="BQ16" s="68" t="s">
        <v>179</v>
      </c>
      <c r="BR16" s="68" t="s">
        <v>179</v>
      </c>
      <c r="BS16" s="68" t="s">
        <v>179</v>
      </c>
      <c r="BT16" s="68" t="s">
        <v>179</v>
      </c>
      <c r="BU16" s="68" t="s">
        <v>179</v>
      </c>
      <c r="BV16" s="68" t="s">
        <v>179</v>
      </c>
      <c r="BW16" s="68" t="s">
        <v>179</v>
      </c>
      <c r="BX16" s="68"/>
    </row>
    <row r="17" spans="1:77" ht="66.75" customHeight="1">
      <c r="A17" s="14" t="s">
        <v>74</v>
      </c>
      <c r="B17" s="15" t="s">
        <v>75</v>
      </c>
      <c r="C17" s="16">
        <v>0.3</v>
      </c>
      <c r="D17" s="16" t="s">
        <v>76</v>
      </c>
      <c r="E17" s="16">
        <v>1</v>
      </c>
      <c r="F17" s="16">
        <v>1</v>
      </c>
      <c r="G17" s="15" t="s">
        <v>142</v>
      </c>
      <c r="H17" s="15" t="s">
        <v>166</v>
      </c>
      <c r="I17" s="18" t="s">
        <v>167</v>
      </c>
      <c r="J17" s="18" t="s">
        <v>168</v>
      </c>
      <c r="K17" s="18" t="s">
        <v>169</v>
      </c>
      <c r="L17" s="18" t="s">
        <v>170</v>
      </c>
      <c r="M17" s="18" t="s">
        <v>171</v>
      </c>
      <c r="N17" s="18" t="s">
        <v>168</v>
      </c>
      <c r="O17" s="18" t="s">
        <v>172</v>
      </c>
      <c r="P17" s="18" t="s">
        <v>173</v>
      </c>
      <c r="Q17" s="18" t="s">
        <v>174</v>
      </c>
      <c r="R17" s="18" t="s">
        <v>86</v>
      </c>
      <c r="S17" s="19">
        <v>0.5</v>
      </c>
      <c r="T17" s="19">
        <v>0</v>
      </c>
      <c r="U17" s="19">
        <v>0.1</v>
      </c>
      <c r="V17" s="19">
        <v>0.3</v>
      </c>
      <c r="W17" s="19">
        <v>1</v>
      </c>
      <c r="X17" s="19">
        <v>1</v>
      </c>
      <c r="Y17" s="161">
        <v>12530000000</v>
      </c>
      <c r="Z17" s="18" t="s">
        <v>175</v>
      </c>
      <c r="AA17" s="68" t="s">
        <v>182</v>
      </c>
      <c r="AB17" s="84"/>
      <c r="AC17" s="81">
        <v>0.3</v>
      </c>
      <c r="AD17" s="68" t="s">
        <v>183</v>
      </c>
      <c r="AE17" s="82">
        <v>46054</v>
      </c>
      <c r="AF17" s="79">
        <v>46387</v>
      </c>
      <c r="AG17" s="68" t="s">
        <v>178</v>
      </c>
      <c r="AH17" s="68" t="s">
        <v>95</v>
      </c>
      <c r="AI17" s="68" t="s">
        <v>179</v>
      </c>
      <c r="AJ17" s="68" t="s">
        <v>179</v>
      </c>
      <c r="AK17" s="68" t="s">
        <v>179</v>
      </c>
      <c r="AL17" s="68" t="s">
        <v>179</v>
      </c>
      <c r="AM17" s="68" t="s">
        <v>179</v>
      </c>
      <c r="AN17" s="68" t="s">
        <v>179</v>
      </c>
      <c r="AO17" s="68" t="s">
        <v>179</v>
      </c>
      <c r="AP17" s="68" t="s">
        <v>179</v>
      </c>
      <c r="AQ17" s="68" t="s">
        <v>179</v>
      </c>
      <c r="AR17" s="68" t="s">
        <v>179</v>
      </c>
      <c r="AS17" s="68" t="s">
        <v>179</v>
      </c>
      <c r="AT17" s="68" t="s">
        <v>179</v>
      </c>
      <c r="AU17" s="68" t="s">
        <v>179</v>
      </c>
      <c r="AV17" s="68" t="s">
        <v>179</v>
      </c>
      <c r="AW17" s="68" t="s">
        <v>92</v>
      </c>
      <c r="AX17" s="68" t="s">
        <v>92</v>
      </c>
      <c r="AY17" s="68" t="s">
        <v>92</v>
      </c>
      <c r="AZ17" s="68" t="s">
        <v>179</v>
      </c>
      <c r="BA17" s="68" t="s">
        <v>179</v>
      </c>
      <c r="BB17" s="68" t="s">
        <v>179</v>
      </c>
      <c r="BC17" s="68" t="s">
        <v>179</v>
      </c>
      <c r="BD17" s="68" t="s">
        <v>179</v>
      </c>
      <c r="BE17" s="68" t="s">
        <v>179</v>
      </c>
      <c r="BF17" s="68" t="s">
        <v>179</v>
      </c>
      <c r="BG17" s="68" t="s">
        <v>179</v>
      </c>
      <c r="BH17" s="68" t="s">
        <v>179</v>
      </c>
      <c r="BI17" s="68" t="s">
        <v>179</v>
      </c>
      <c r="BJ17" s="68" t="s">
        <v>179</v>
      </c>
      <c r="BK17" s="68" t="s">
        <v>179</v>
      </c>
      <c r="BL17" s="68" t="s">
        <v>179</v>
      </c>
      <c r="BM17" s="68" t="s">
        <v>179</v>
      </c>
      <c r="BN17" s="68" t="s">
        <v>179</v>
      </c>
      <c r="BO17" s="68" t="s">
        <v>179</v>
      </c>
      <c r="BP17" s="68" t="s">
        <v>179</v>
      </c>
      <c r="BQ17" s="68" t="s">
        <v>179</v>
      </c>
      <c r="BR17" s="68" t="s">
        <v>179</v>
      </c>
      <c r="BS17" s="68" t="s">
        <v>179</v>
      </c>
      <c r="BT17" s="68" t="s">
        <v>179</v>
      </c>
      <c r="BU17" s="68" t="s">
        <v>179</v>
      </c>
      <c r="BV17" s="68" t="s">
        <v>179</v>
      </c>
      <c r="BW17" s="68" t="s">
        <v>179</v>
      </c>
      <c r="BX17" s="68"/>
    </row>
    <row r="18" spans="1:77" ht="66.75" customHeight="1">
      <c r="A18" s="14" t="s">
        <v>74</v>
      </c>
      <c r="B18" s="15" t="s">
        <v>75</v>
      </c>
      <c r="C18" s="16">
        <v>0.3</v>
      </c>
      <c r="D18" s="16" t="s">
        <v>76</v>
      </c>
      <c r="E18" s="16">
        <v>1</v>
      </c>
      <c r="F18" s="16">
        <v>1</v>
      </c>
      <c r="G18" s="15" t="s">
        <v>142</v>
      </c>
      <c r="H18" s="15" t="s">
        <v>184</v>
      </c>
      <c r="I18" s="18" t="s">
        <v>167</v>
      </c>
      <c r="J18" s="18" t="s">
        <v>168</v>
      </c>
      <c r="K18" s="18" t="s">
        <v>185</v>
      </c>
      <c r="L18" s="18" t="s">
        <v>186</v>
      </c>
      <c r="M18" s="18" t="s">
        <v>171</v>
      </c>
      <c r="N18" s="18" t="s">
        <v>168</v>
      </c>
      <c r="O18" s="18" t="s">
        <v>187</v>
      </c>
      <c r="P18" s="18" t="s">
        <v>188</v>
      </c>
      <c r="Q18" s="18" t="s">
        <v>189</v>
      </c>
      <c r="R18" s="18" t="s">
        <v>86</v>
      </c>
      <c r="S18" s="19">
        <v>0.5</v>
      </c>
      <c r="T18" s="19">
        <v>0.1</v>
      </c>
      <c r="U18" s="19">
        <v>0.4</v>
      </c>
      <c r="V18" s="19">
        <v>0.5</v>
      </c>
      <c r="W18" s="19">
        <v>0.7</v>
      </c>
      <c r="X18" s="19">
        <v>0.7</v>
      </c>
      <c r="Y18" s="65">
        <v>0</v>
      </c>
      <c r="Z18" s="18"/>
      <c r="AA18" s="68" t="s">
        <v>190</v>
      </c>
      <c r="AB18" s="84"/>
      <c r="AC18" s="81">
        <v>0.25</v>
      </c>
      <c r="AD18" s="68" t="s">
        <v>191</v>
      </c>
      <c r="AE18" s="79">
        <v>46023</v>
      </c>
      <c r="AF18" s="79">
        <v>46387</v>
      </c>
      <c r="AG18" s="68" t="s">
        <v>178</v>
      </c>
      <c r="AH18" s="68" t="s">
        <v>95</v>
      </c>
      <c r="AI18" s="68" t="s">
        <v>179</v>
      </c>
      <c r="AJ18" s="68" t="s">
        <v>179</v>
      </c>
      <c r="AK18" s="68" t="s">
        <v>179</v>
      </c>
      <c r="AL18" s="68" t="s">
        <v>179</v>
      </c>
      <c r="AM18" s="68" t="s">
        <v>179</v>
      </c>
      <c r="AN18" s="68" t="s">
        <v>179</v>
      </c>
      <c r="AO18" s="68" t="s">
        <v>179</v>
      </c>
      <c r="AP18" s="68" t="s">
        <v>179</v>
      </c>
      <c r="AQ18" s="68" t="s">
        <v>179</v>
      </c>
      <c r="AR18" s="68" t="s">
        <v>179</v>
      </c>
      <c r="AS18" s="68" t="s">
        <v>179</v>
      </c>
      <c r="AT18" s="68" t="s">
        <v>92</v>
      </c>
      <c r="AU18" s="68" t="s">
        <v>92</v>
      </c>
      <c r="AV18" s="68" t="s">
        <v>179</v>
      </c>
      <c r="AW18" s="68" t="s">
        <v>179</v>
      </c>
      <c r="AX18" s="68" t="s">
        <v>179</v>
      </c>
      <c r="AY18" s="68" t="s">
        <v>179</v>
      </c>
      <c r="AZ18" s="68" t="s">
        <v>179</v>
      </c>
      <c r="BA18" s="68" t="s">
        <v>179</v>
      </c>
      <c r="BB18" s="68" t="s">
        <v>179</v>
      </c>
      <c r="BC18" s="68" t="s">
        <v>179</v>
      </c>
      <c r="BD18" s="68" t="s">
        <v>179</v>
      </c>
      <c r="BE18" s="68" t="s">
        <v>179</v>
      </c>
      <c r="BF18" s="68" t="s">
        <v>179</v>
      </c>
      <c r="BG18" s="68" t="s">
        <v>179</v>
      </c>
      <c r="BH18" s="68" t="s">
        <v>179</v>
      </c>
      <c r="BI18" s="68" t="s">
        <v>179</v>
      </c>
      <c r="BJ18" s="68" t="s">
        <v>179</v>
      </c>
      <c r="BK18" s="68" t="s">
        <v>179</v>
      </c>
      <c r="BL18" s="68" t="s">
        <v>179</v>
      </c>
      <c r="BM18" s="68" t="s">
        <v>179</v>
      </c>
      <c r="BN18" s="68" t="s">
        <v>179</v>
      </c>
      <c r="BO18" s="68" t="s">
        <v>179</v>
      </c>
      <c r="BP18" s="68" t="s">
        <v>179</v>
      </c>
      <c r="BQ18" s="68" t="s">
        <v>179</v>
      </c>
      <c r="BR18" s="68" t="s">
        <v>179</v>
      </c>
      <c r="BS18" s="68" t="s">
        <v>179</v>
      </c>
      <c r="BT18" s="68" t="s">
        <v>179</v>
      </c>
      <c r="BU18" s="68" t="s">
        <v>179</v>
      </c>
      <c r="BV18" s="68" t="s">
        <v>179</v>
      </c>
      <c r="BW18" s="68" t="s">
        <v>179</v>
      </c>
      <c r="BX18" s="68"/>
    </row>
    <row r="19" spans="1:77" ht="66.75" customHeight="1">
      <c r="A19" s="14" t="s">
        <v>74</v>
      </c>
      <c r="B19" s="15" t="s">
        <v>75</v>
      </c>
      <c r="C19" s="16">
        <v>0.3</v>
      </c>
      <c r="D19" s="16" t="s">
        <v>76</v>
      </c>
      <c r="E19" s="16">
        <v>1</v>
      </c>
      <c r="F19" s="16">
        <v>1</v>
      </c>
      <c r="G19" s="15" t="s">
        <v>142</v>
      </c>
      <c r="H19" s="15" t="s">
        <v>184</v>
      </c>
      <c r="I19" s="18" t="s">
        <v>167</v>
      </c>
      <c r="J19" s="18" t="s">
        <v>168</v>
      </c>
      <c r="K19" s="18" t="s">
        <v>185</v>
      </c>
      <c r="L19" s="18" t="s">
        <v>186</v>
      </c>
      <c r="M19" s="18" t="s">
        <v>171</v>
      </c>
      <c r="N19" s="18" t="s">
        <v>168</v>
      </c>
      <c r="O19" s="18" t="s">
        <v>187</v>
      </c>
      <c r="P19" s="18" t="s">
        <v>188</v>
      </c>
      <c r="Q19" s="18" t="s">
        <v>189</v>
      </c>
      <c r="R19" s="18" t="s">
        <v>86</v>
      </c>
      <c r="S19" s="19">
        <v>0.5</v>
      </c>
      <c r="T19" s="19">
        <v>0.1</v>
      </c>
      <c r="U19" s="19">
        <v>0.4</v>
      </c>
      <c r="V19" s="19">
        <v>0.5</v>
      </c>
      <c r="W19" s="19">
        <v>0.7</v>
      </c>
      <c r="X19" s="19">
        <v>0.7</v>
      </c>
      <c r="Y19" s="65">
        <v>0</v>
      </c>
      <c r="Z19" s="18"/>
      <c r="AA19" s="68" t="s">
        <v>192</v>
      </c>
      <c r="AB19" s="84"/>
      <c r="AC19" s="81">
        <v>0.5</v>
      </c>
      <c r="AD19" s="68" t="s">
        <v>193</v>
      </c>
      <c r="AE19" s="79">
        <v>46023</v>
      </c>
      <c r="AF19" s="79">
        <v>46387</v>
      </c>
      <c r="AG19" s="68" t="s">
        <v>178</v>
      </c>
      <c r="AH19" s="68" t="s">
        <v>95</v>
      </c>
      <c r="AI19" s="68" t="s">
        <v>179</v>
      </c>
      <c r="AJ19" s="68" t="s">
        <v>179</v>
      </c>
      <c r="AK19" s="68" t="s">
        <v>179</v>
      </c>
      <c r="AL19" s="68" t="s">
        <v>179</v>
      </c>
      <c r="AM19" s="68" t="s">
        <v>179</v>
      </c>
      <c r="AN19" s="68" t="s">
        <v>179</v>
      </c>
      <c r="AO19" s="68" t="s">
        <v>179</v>
      </c>
      <c r="AP19" s="68" t="s">
        <v>179</v>
      </c>
      <c r="AQ19" s="68" t="s">
        <v>179</v>
      </c>
      <c r="AR19" s="68" t="s">
        <v>179</v>
      </c>
      <c r="AS19" s="68" t="s">
        <v>179</v>
      </c>
      <c r="AT19" s="68" t="s">
        <v>179</v>
      </c>
      <c r="AU19" s="68" t="s">
        <v>179</v>
      </c>
      <c r="AV19" s="68" t="s">
        <v>179</v>
      </c>
      <c r="AW19" s="68" t="s">
        <v>92</v>
      </c>
      <c r="AX19" s="68" t="s">
        <v>92</v>
      </c>
      <c r="AY19" s="68" t="s">
        <v>92</v>
      </c>
      <c r="AZ19" s="68" t="s">
        <v>179</v>
      </c>
      <c r="BA19" s="68" t="s">
        <v>179</v>
      </c>
      <c r="BB19" s="68" t="s">
        <v>179</v>
      </c>
      <c r="BC19" s="68" t="s">
        <v>179</v>
      </c>
      <c r="BD19" s="68" t="s">
        <v>92</v>
      </c>
      <c r="BE19" s="68" t="s">
        <v>179</v>
      </c>
      <c r="BF19" s="68" t="s">
        <v>92</v>
      </c>
      <c r="BG19" s="68" t="s">
        <v>179</v>
      </c>
      <c r="BH19" s="68" t="s">
        <v>179</v>
      </c>
      <c r="BI19" s="68" t="s">
        <v>179</v>
      </c>
      <c r="BJ19" s="68" t="s">
        <v>179</v>
      </c>
      <c r="BK19" s="68" t="s">
        <v>179</v>
      </c>
      <c r="BL19" s="68" t="s">
        <v>179</v>
      </c>
      <c r="BM19" s="68" t="s">
        <v>179</v>
      </c>
      <c r="BN19" s="68" t="s">
        <v>179</v>
      </c>
      <c r="BO19" s="68" t="s">
        <v>179</v>
      </c>
      <c r="BP19" s="68" t="s">
        <v>179</v>
      </c>
      <c r="BQ19" s="68" t="s">
        <v>179</v>
      </c>
      <c r="BR19" s="68" t="s">
        <v>179</v>
      </c>
      <c r="BS19" s="68" t="s">
        <v>179</v>
      </c>
      <c r="BT19" s="68" t="s">
        <v>179</v>
      </c>
      <c r="BU19" s="68" t="s">
        <v>179</v>
      </c>
      <c r="BV19" s="68" t="s">
        <v>179</v>
      </c>
      <c r="BW19" s="68" t="s">
        <v>179</v>
      </c>
      <c r="BX19" s="68"/>
    </row>
    <row r="20" spans="1:77" ht="66.75" customHeight="1">
      <c r="A20" s="14" t="s">
        <v>74</v>
      </c>
      <c r="B20" s="15" t="s">
        <v>75</v>
      </c>
      <c r="C20" s="16">
        <v>0.3</v>
      </c>
      <c r="D20" s="16" t="s">
        <v>76</v>
      </c>
      <c r="E20" s="16">
        <v>1</v>
      </c>
      <c r="F20" s="16">
        <v>1</v>
      </c>
      <c r="G20" s="15" t="s">
        <v>142</v>
      </c>
      <c r="H20" s="15" t="s">
        <v>184</v>
      </c>
      <c r="I20" s="18" t="s">
        <v>167</v>
      </c>
      <c r="J20" s="18" t="s">
        <v>168</v>
      </c>
      <c r="K20" s="18" t="s">
        <v>185</v>
      </c>
      <c r="L20" s="18" t="s">
        <v>186</v>
      </c>
      <c r="M20" s="18" t="s">
        <v>171</v>
      </c>
      <c r="N20" s="18" t="s">
        <v>168</v>
      </c>
      <c r="O20" s="18" t="s">
        <v>187</v>
      </c>
      <c r="P20" s="18" t="s">
        <v>188</v>
      </c>
      <c r="Q20" s="18" t="s">
        <v>189</v>
      </c>
      <c r="R20" s="18" t="s">
        <v>86</v>
      </c>
      <c r="S20" s="19">
        <v>0.5</v>
      </c>
      <c r="T20" s="19">
        <v>0.1</v>
      </c>
      <c r="U20" s="19">
        <v>0.4</v>
      </c>
      <c r="V20" s="19">
        <v>0.5</v>
      </c>
      <c r="W20" s="19">
        <v>0.7</v>
      </c>
      <c r="X20" s="19">
        <v>0.7</v>
      </c>
      <c r="Y20" s="65">
        <v>0</v>
      </c>
      <c r="Z20" s="18"/>
      <c r="AA20" s="68" t="s">
        <v>194</v>
      </c>
      <c r="AB20" s="84"/>
      <c r="AC20" s="81">
        <v>0.25</v>
      </c>
      <c r="AD20" s="68" t="s">
        <v>195</v>
      </c>
      <c r="AE20" s="79">
        <v>46023</v>
      </c>
      <c r="AF20" s="79">
        <v>46387</v>
      </c>
      <c r="AG20" s="68" t="s">
        <v>178</v>
      </c>
      <c r="AH20" s="68" t="s">
        <v>95</v>
      </c>
      <c r="AI20" s="68" t="s">
        <v>179</v>
      </c>
      <c r="AJ20" s="68" t="s">
        <v>179</v>
      </c>
      <c r="AK20" s="68" t="s">
        <v>179</v>
      </c>
      <c r="AL20" s="68" t="s">
        <v>179</v>
      </c>
      <c r="AM20" s="68" t="s">
        <v>179</v>
      </c>
      <c r="AN20" s="68" t="s">
        <v>179</v>
      </c>
      <c r="AO20" s="68" t="s">
        <v>179</v>
      </c>
      <c r="AP20" s="68" t="s">
        <v>179</v>
      </c>
      <c r="AQ20" s="68" t="s">
        <v>179</v>
      </c>
      <c r="AR20" s="68" t="s">
        <v>179</v>
      </c>
      <c r="AS20" s="68" t="s">
        <v>179</v>
      </c>
      <c r="AT20" s="68" t="s">
        <v>179</v>
      </c>
      <c r="AU20" s="68" t="s">
        <v>179</v>
      </c>
      <c r="AV20" s="68" t="s">
        <v>179</v>
      </c>
      <c r="AW20" s="68" t="s">
        <v>92</v>
      </c>
      <c r="AX20" s="68" t="s">
        <v>92</v>
      </c>
      <c r="AY20" s="68" t="s">
        <v>92</v>
      </c>
      <c r="AZ20" s="68" t="s">
        <v>123</v>
      </c>
      <c r="BA20" s="68" t="s">
        <v>179</v>
      </c>
      <c r="BB20" s="68" t="s">
        <v>179</v>
      </c>
      <c r="BC20" s="68" t="s">
        <v>179</v>
      </c>
      <c r="BD20" s="68" t="s">
        <v>92</v>
      </c>
      <c r="BE20" s="68" t="s">
        <v>179</v>
      </c>
      <c r="BF20" s="68" t="s">
        <v>92</v>
      </c>
      <c r="BG20" s="68" t="s">
        <v>179</v>
      </c>
      <c r="BH20" s="68" t="s">
        <v>179</v>
      </c>
      <c r="BI20" s="68" t="s">
        <v>179</v>
      </c>
      <c r="BJ20" s="68" t="s">
        <v>179</v>
      </c>
      <c r="BK20" s="68" t="s">
        <v>179</v>
      </c>
      <c r="BL20" s="68" t="s">
        <v>179</v>
      </c>
      <c r="BM20" s="68" t="s">
        <v>179</v>
      </c>
      <c r="BN20" s="68" t="s">
        <v>179</v>
      </c>
      <c r="BO20" s="68" t="s">
        <v>179</v>
      </c>
      <c r="BP20" s="68" t="s">
        <v>179</v>
      </c>
      <c r="BQ20" s="68" t="s">
        <v>179</v>
      </c>
      <c r="BR20" s="68" t="s">
        <v>179</v>
      </c>
      <c r="BS20" s="68" t="s">
        <v>179</v>
      </c>
      <c r="BT20" s="68" t="s">
        <v>179</v>
      </c>
      <c r="BU20" s="68" t="s">
        <v>179</v>
      </c>
      <c r="BV20" s="68" t="s">
        <v>179</v>
      </c>
      <c r="BW20" s="68" t="s">
        <v>179</v>
      </c>
      <c r="BX20" s="68"/>
    </row>
    <row r="21" spans="1:77" ht="66.75" customHeight="1">
      <c r="A21" s="15" t="s">
        <v>74</v>
      </c>
      <c r="B21" s="15" t="s">
        <v>75</v>
      </c>
      <c r="C21" s="157">
        <v>0.3</v>
      </c>
      <c r="D21" s="157" t="s">
        <v>76</v>
      </c>
      <c r="E21" s="157">
        <v>1</v>
      </c>
      <c r="F21" s="157">
        <v>1</v>
      </c>
      <c r="G21" s="15" t="s">
        <v>142</v>
      </c>
      <c r="H21" s="15" t="s">
        <v>196</v>
      </c>
      <c r="I21" s="18" t="s">
        <v>197</v>
      </c>
      <c r="J21" s="18" t="s">
        <v>126</v>
      </c>
      <c r="K21" s="18" t="s">
        <v>198</v>
      </c>
      <c r="L21" s="18" t="s">
        <v>199</v>
      </c>
      <c r="M21" s="18" t="s">
        <v>129</v>
      </c>
      <c r="N21" s="18" t="s">
        <v>130</v>
      </c>
      <c r="O21" s="18" t="s">
        <v>131</v>
      </c>
      <c r="P21" s="18" t="s">
        <v>200</v>
      </c>
      <c r="Q21" s="18" t="s">
        <v>201</v>
      </c>
      <c r="R21" s="18" t="s">
        <v>86</v>
      </c>
      <c r="S21" s="63">
        <v>1</v>
      </c>
      <c r="T21" s="63">
        <v>0.25</v>
      </c>
      <c r="U21" s="63">
        <v>0.5</v>
      </c>
      <c r="V21" s="63">
        <v>0.75</v>
      </c>
      <c r="W21" s="63">
        <v>1</v>
      </c>
      <c r="X21" s="63">
        <v>1</v>
      </c>
      <c r="Y21" s="162">
        <v>230400000</v>
      </c>
      <c r="Z21" s="18" t="s">
        <v>202</v>
      </c>
      <c r="AA21" s="71" t="s">
        <v>203</v>
      </c>
      <c r="AB21" s="71"/>
      <c r="AC21" s="81">
        <v>0.2</v>
      </c>
      <c r="AD21" s="71" t="s">
        <v>204</v>
      </c>
      <c r="AE21" s="73">
        <v>45672</v>
      </c>
      <c r="AF21" s="73">
        <v>46387</v>
      </c>
      <c r="AG21" s="68" t="s">
        <v>205</v>
      </c>
      <c r="AH21" s="71" t="s">
        <v>95</v>
      </c>
      <c r="AI21" s="74"/>
      <c r="AJ21" s="74"/>
      <c r="AK21" s="74"/>
      <c r="AL21" s="74"/>
      <c r="AM21" s="74"/>
      <c r="AN21" s="74"/>
      <c r="AO21" s="74"/>
      <c r="AP21" s="74"/>
      <c r="AQ21" s="74"/>
      <c r="AR21" s="74"/>
      <c r="AS21" s="74" t="s">
        <v>123</v>
      </c>
      <c r="AT21" s="74" t="s">
        <v>123</v>
      </c>
      <c r="AU21" s="74"/>
      <c r="AV21" s="74" t="s">
        <v>123</v>
      </c>
      <c r="AW21" s="74" t="s">
        <v>123</v>
      </c>
      <c r="AX21" s="74"/>
      <c r="AY21" s="74" t="s">
        <v>123</v>
      </c>
      <c r="AZ21" s="74"/>
      <c r="BA21" s="74"/>
      <c r="BB21" s="74"/>
      <c r="BC21" s="74"/>
      <c r="BD21" s="74" t="s">
        <v>123</v>
      </c>
      <c r="BE21" s="74"/>
      <c r="BF21" s="74" t="s">
        <v>123</v>
      </c>
      <c r="BG21" s="74"/>
      <c r="BH21" s="74"/>
      <c r="BI21" s="74"/>
      <c r="BJ21" s="74"/>
      <c r="BK21" s="74"/>
      <c r="BL21" s="74"/>
      <c r="BM21" s="74"/>
      <c r="BN21" s="74"/>
      <c r="BO21" s="74"/>
      <c r="BP21" s="74"/>
      <c r="BQ21" s="74"/>
      <c r="BR21" s="74"/>
      <c r="BS21" s="74"/>
      <c r="BT21" s="74"/>
      <c r="BU21" s="74"/>
      <c r="BV21" s="74"/>
      <c r="BW21" s="74"/>
      <c r="BX21" s="74"/>
    </row>
    <row r="22" spans="1:77" ht="66.75" customHeight="1">
      <c r="A22" s="15" t="s">
        <v>74</v>
      </c>
      <c r="B22" s="15" t="s">
        <v>75</v>
      </c>
      <c r="C22" s="157">
        <v>0.3</v>
      </c>
      <c r="D22" s="157" t="s">
        <v>76</v>
      </c>
      <c r="E22" s="157">
        <v>1</v>
      </c>
      <c r="F22" s="157">
        <v>1</v>
      </c>
      <c r="G22" s="57" t="s">
        <v>142</v>
      </c>
      <c r="H22" s="15" t="s">
        <v>196</v>
      </c>
      <c r="I22" s="18" t="s">
        <v>197</v>
      </c>
      <c r="J22" s="18" t="s">
        <v>126</v>
      </c>
      <c r="K22" s="18" t="s">
        <v>198</v>
      </c>
      <c r="L22" s="18" t="s">
        <v>199</v>
      </c>
      <c r="M22" s="18" t="s">
        <v>129</v>
      </c>
      <c r="N22" s="18" t="s">
        <v>130</v>
      </c>
      <c r="O22" s="18" t="s">
        <v>131</v>
      </c>
      <c r="P22" s="18" t="s">
        <v>200</v>
      </c>
      <c r="Q22" s="18" t="s">
        <v>201</v>
      </c>
      <c r="R22" s="18" t="s">
        <v>86</v>
      </c>
      <c r="S22" s="63">
        <v>1</v>
      </c>
      <c r="T22" s="63">
        <v>0.25</v>
      </c>
      <c r="U22" s="63">
        <v>0.5</v>
      </c>
      <c r="V22" s="63">
        <v>0.75</v>
      </c>
      <c r="W22" s="63">
        <v>1</v>
      </c>
      <c r="X22" s="63">
        <v>1</v>
      </c>
      <c r="Y22" s="162">
        <v>230400000</v>
      </c>
      <c r="Z22" s="18" t="s">
        <v>202</v>
      </c>
      <c r="AA22" s="71" t="s">
        <v>206</v>
      </c>
      <c r="AB22" s="71"/>
      <c r="AC22" s="81">
        <v>0.15</v>
      </c>
      <c r="AD22" s="71" t="s">
        <v>207</v>
      </c>
      <c r="AE22" s="73">
        <v>45672</v>
      </c>
      <c r="AF22" s="73">
        <v>46387</v>
      </c>
      <c r="AG22" s="68" t="s">
        <v>208</v>
      </c>
      <c r="AH22" s="71" t="s">
        <v>95</v>
      </c>
      <c r="AI22" s="74" t="s">
        <v>123</v>
      </c>
      <c r="AJ22" s="74"/>
      <c r="AK22" s="74"/>
      <c r="AL22" s="74"/>
      <c r="AM22" s="74"/>
      <c r="AN22" s="74"/>
      <c r="AO22" s="74"/>
      <c r="AP22" s="74"/>
      <c r="AQ22" s="74"/>
      <c r="AR22" s="74"/>
      <c r="AS22" s="74"/>
      <c r="AT22" s="74"/>
      <c r="AU22" s="74"/>
      <c r="AV22" s="74"/>
      <c r="AW22" s="74" t="s">
        <v>123</v>
      </c>
      <c r="AX22" s="74"/>
      <c r="AY22" s="74"/>
      <c r="AZ22" s="74"/>
      <c r="BA22" s="74"/>
      <c r="BB22" s="74"/>
      <c r="BC22" s="74"/>
      <c r="BD22" s="74" t="s">
        <v>123</v>
      </c>
      <c r="BE22" s="74"/>
      <c r="BF22" s="74" t="s">
        <v>123</v>
      </c>
      <c r="BG22" s="74"/>
      <c r="BH22" s="74"/>
      <c r="BI22" s="74"/>
      <c r="BJ22" s="74"/>
      <c r="BK22" s="74"/>
      <c r="BL22" s="74"/>
      <c r="BM22" s="74"/>
      <c r="BN22" s="74"/>
      <c r="BO22" s="74"/>
      <c r="BP22" s="74"/>
      <c r="BQ22" s="74"/>
      <c r="BR22" s="74"/>
      <c r="BS22" s="74"/>
      <c r="BT22" s="74"/>
      <c r="BU22" s="74"/>
      <c r="BV22" s="74"/>
      <c r="BW22" s="74"/>
      <c r="BX22" s="74"/>
    </row>
    <row r="23" spans="1:77" ht="66.75" customHeight="1">
      <c r="A23" s="15" t="s">
        <v>74</v>
      </c>
      <c r="B23" s="15" t="s">
        <v>75</v>
      </c>
      <c r="C23" s="157">
        <v>0.3</v>
      </c>
      <c r="D23" s="157" t="s">
        <v>76</v>
      </c>
      <c r="E23" s="157">
        <v>1</v>
      </c>
      <c r="F23" s="157">
        <v>1</v>
      </c>
      <c r="G23" s="57" t="s">
        <v>142</v>
      </c>
      <c r="H23" s="15" t="s">
        <v>196</v>
      </c>
      <c r="I23" s="18" t="s">
        <v>197</v>
      </c>
      <c r="J23" s="18" t="s">
        <v>126</v>
      </c>
      <c r="K23" s="18" t="s">
        <v>198</v>
      </c>
      <c r="L23" s="18" t="s">
        <v>199</v>
      </c>
      <c r="M23" s="18" t="s">
        <v>129</v>
      </c>
      <c r="N23" s="18" t="s">
        <v>130</v>
      </c>
      <c r="O23" s="18" t="s">
        <v>131</v>
      </c>
      <c r="P23" s="18" t="s">
        <v>200</v>
      </c>
      <c r="Q23" s="18" t="s">
        <v>201</v>
      </c>
      <c r="R23" s="18" t="s">
        <v>86</v>
      </c>
      <c r="S23" s="63">
        <v>1</v>
      </c>
      <c r="T23" s="63">
        <v>0.25</v>
      </c>
      <c r="U23" s="63">
        <v>0.5</v>
      </c>
      <c r="V23" s="63">
        <v>0.75</v>
      </c>
      <c r="W23" s="63">
        <v>1</v>
      </c>
      <c r="X23" s="63">
        <v>1</v>
      </c>
      <c r="Y23" s="162">
        <v>230400000</v>
      </c>
      <c r="Z23" s="18" t="s">
        <v>202</v>
      </c>
      <c r="AA23" s="71" t="s">
        <v>209</v>
      </c>
      <c r="AB23" s="85">
        <v>180400000</v>
      </c>
      <c r="AC23" s="81">
        <v>0.25</v>
      </c>
      <c r="AD23" s="17" t="s">
        <v>210</v>
      </c>
      <c r="AE23" s="62">
        <v>45672</v>
      </c>
      <c r="AF23" s="73">
        <v>46387</v>
      </c>
      <c r="AG23" s="68" t="s">
        <v>211</v>
      </c>
      <c r="AH23" s="71" t="s">
        <v>95</v>
      </c>
      <c r="AI23" s="74"/>
      <c r="AJ23" s="74" t="s">
        <v>123</v>
      </c>
      <c r="AK23" s="74"/>
      <c r="AL23" s="74"/>
      <c r="AM23" s="74"/>
      <c r="AN23" s="74" t="s">
        <v>123</v>
      </c>
      <c r="AO23" s="74"/>
      <c r="AP23" s="74"/>
      <c r="AQ23" s="74"/>
      <c r="AR23" s="74"/>
      <c r="AS23" s="74" t="s">
        <v>123</v>
      </c>
      <c r="AT23" s="74" t="s">
        <v>123</v>
      </c>
      <c r="AU23" s="74" t="s">
        <v>123</v>
      </c>
      <c r="AV23" s="74" t="s">
        <v>123</v>
      </c>
      <c r="AW23" s="74" t="s">
        <v>123</v>
      </c>
      <c r="AX23" s="74" t="s">
        <v>123</v>
      </c>
      <c r="AY23" s="74" t="s">
        <v>123</v>
      </c>
      <c r="AZ23" s="74" t="s">
        <v>123</v>
      </c>
      <c r="BA23" s="74" t="s">
        <v>123</v>
      </c>
      <c r="BB23" s="74" t="s">
        <v>123</v>
      </c>
      <c r="BC23" s="74"/>
      <c r="BD23" s="74" t="s">
        <v>123</v>
      </c>
      <c r="BE23" s="74"/>
      <c r="BF23" s="74" t="s">
        <v>123</v>
      </c>
      <c r="BG23" s="74"/>
      <c r="BH23" s="74" t="s">
        <v>123</v>
      </c>
      <c r="BI23" s="74"/>
      <c r="BJ23" s="74"/>
      <c r="BK23" s="74"/>
      <c r="BL23" s="74"/>
      <c r="BM23" s="74"/>
      <c r="BN23" s="74"/>
      <c r="BO23" s="74" t="s">
        <v>123</v>
      </c>
      <c r="BP23" s="74"/>
      <c r="BQ23" s="74"/>
      <c r="BR23" s="74"/>
      <c r="BS23" s="74"/>
      <c r="BT23" s="74"/>
      <c r="BU23" s="74"/>
      <c r="BV23" s="74"/>
      <c r="BW23" s="74"/>
      <c r="BX23" s="74"/>
    </row>
    <row r="24" spans="1:77" ht="66.75" customHeight="1">
      <c r="A24" s="15" t="s">
        <v>74</v>
      </c>
      <c r="B24" s="15" t="s">
        <v>75</v>
      </c>
      <c r="C24" s="157">
        <v>0.3</v>
      </c>
      <c r="D24" s="157" t="s">
        <v>76</v>
      </c>
      <c r="E24" s="157">
        <v>1</v>
      </c>
      <c r="F24" s="157">
        <v>1</v>
      </c>
      <c r="G24" s="57" t="s">
        <v>142</v>
      </c>
      <c r="H24" s="15" t="s">
        <v>196</v>
      </c>
      <c r="I24" s="18" t="s">
        <v>197</v>
      </c>
      <c r="J24" s="18" t="s">
        <v>126</v>
      </c>
      <c r="K24" s="18" t="s">
        <v>198</v>
      </c>
      <c r="L24" s="18" t="s">
        <v>199</v>
      </c>
      <c r="M24" s="18" t="s">
        <v>129</v>
      </c>
      <c r="N24" s="18" t="s">
        <v>130</v>
      </c>
      <c r="O24" s="18" t="s">
        <v>131</v>
      </c>
      <c r="P24" s="18" t="s">
        <v>200</v>
      </c>
      <c r="Q24" s="18" t="s">
        <v>201</v>
      </c>
      <c r="R24" s="18" t="s">
        <v>86</v>
      </c>
      <c r="S24" s="63">
        <v>1</v>
      </c>
      <c r="T24" s="63">
        <v>0.25</v>
      </c>
      <c r="U24" s="63">
        <v>0.5</v>
      </c>
      <c r="V24" s="63">
        <v>0.75</v>
      </c>
      <c r="W24" s="63">
        <v>1</v>
      </c>
      <c r="X24" s="63">
        <v>1</v>
      </c>
      <c r="Y24" s="162">
        <v>230400000</v>
      </c>
      <c r="Z24" s="18" t="s">
        <v>202</v>
      </c>
      <c r="AA24" s="17" t="s">
        <v>212</v>
      </c>
      <c r="AB24" s="17"/>
      <c r="AC24" s="86">
        <v>0.2</v>
      </c>
      <c r="AD24" s="17" t="s">
        <v>213</v>
      </c>
      <c r="AE24" s="87">
        <v>45672</v>
      </c>
      <c r="AF24" s="62">
        <v>46387</v>
      </c>
      <c r="AG24" s="18" t="s">
        <v>214</v>
      </c>
      <c r="AH24" s="17" t="s">
        <v>95</v>
      </c>
      <c r="AI24" s="70"/>
      <c r="AJ24" s="70"/>
      <c r="AK24" s="70"/>
      <c r="AL24" s="70"/>
      <c r="AM24" s="70"/>
      <c r="AN24" s="70"/>
      <c r="AO24" s="70"/>
      <c r="AP24" s="70"/>
      <c r="AQ24" s="70"/>
      <c r="AR24" s="70"/>
      <c r="AS24" s="70"/>
      <c r="AT24" s="70"/>
      <c r="AU24" s="70"/>
      <c r="AV24" s="70"/>
      <c r="AW24" s="70"/>
      <c r="AX24" s="70"/>
      <c r="AY24" s="70"/>
      <c r="AZ24" s="70"/>
      <c r="BA24" s="70"/>
      <c r="BB24" s="70"/>
      <c r="BC24" s="70"/>
      <c r="BD24" s="70" t="s">
        <v>123</v>
      </c>
      <c r="BE24" s="70"/>
      <c r="BF24" s="70" t="s">
        <v>123</v>
      </c>
      <c r="BG24" s="70"/>
      <c r="BH24" s="70"/>
      <c r="BI24" s="70"/>
      <c r="BJ24" s="70"/>
      <c r="BK24" s="70"/>
      <c r="BL24" s="70"/>
      <c r="BM24" s="70"/>
      <c r="BN24" s="70"/>
      <c r="BO24" s="70"/>
      <c r="BP24" s="70"/>
      <c r="BQ24" s="70"/>
      <c r="BR24" s="70"/>
      <c r="BS24" s="70"/>
      <c r="BT24" s="70"/>
      <c r="BU24" s="70"/>
      <c r="BV24" s="70"/>
      <c r="BW24" s="70"/>
      <c r="BX24" s="70"/>
    </row>
    <row r="25" spans="1:77" ht="66.75" customHeight="1">
      <c r="A25" s="15" t="s">
        <v>74</v>
      </c>
      <c r="B25" s="15" t="s">
        <v>75</v>
      </c>
      <c r="C25" s="157">
        <v>0.3</v>
      </c>
      <c r="D25" s="157" t="s">
        <v>76</v>
      </c>
      <c r="E25" s="157">
        <v>1</v>
      </c>
      <c r="F25" s="157">
        <v>1</v>
      </c>
      <c r="G25" s="57" t="s">
        <v>142</v>
      </c>
      <c r="H25" s="15" t="s">
        <v>196</v>
      </c>
      <c r="I25" s="18" t="s">
        <v>197</v>
      </c>
      <c r="J25" s="18" t="s">
        <v>126</v>
      </c>
      <c r="K25" s="18" t="s">
        <v>198</v>
      </c>
      <c r="L25" s="18" t="s">
        <v>199</v>
      </c>
      <c r="M25" s="18" t="s">
        <v>129</v>
      </c>
      <c r="N25" s="18" t="s">
        <v>130</v>
      </c>
      <c r="O25" s="18" t="s">
        <v>131</v>
      </c>
      <c r="P25" s="18" t="s">
        <v>200</v>
      </c>
      <c r="Q25" s="18" t="s">
        <v>201</v>
      </c>
      <c r="R25" s="18" t="s">
        <v>86</v>
      </c>
      <c r="S25" s="63">
        <v>1</v>
      </c>
      <c r="T25" s="63">
        <v>0.25</v>
      </c>
      <c r="U25" s="63">
        <v>0.5</v>
      </c>
      <c r="V25" s="63">
        <v>0.75</v>
      </c>
      <c r="W25" s="63">
        <v>1</v>
      </c>
      <c r="X25" s="63">
        <v>1</v>
      </c>
      <c r="Y25" s="162">
        <v>230400000</v>
      </c>
      <c r="Z25" s="18" t="s">
        <v>202</v>
      </c>
      <c r="AA25" s="71" t="s">
        <v>215</v>
      </c>
      <c r="AB25" s="85">
        <v>50000000</v>
      </c>
      <c r="AC25" s="81">
        <v>0.2</v>
      </c>
      <c r="AD25" s="71" t="s">
        <v>216</v>
      </c>
      <c r="AE25" s="73">
        <v>45672</v>
      </c>
      <c r="AF25" s="73">
        <v>46387</v>
      </c>
      <c r="AG25" s="68" t="s">
        <v>214</v>
      </c>
      <c r="AH25" s="71" t="s">
        <v>95</v>
      </c>
      <c r="AI25" s="74" t="s">
        <v>123</v>
      </c>
      <c r="AJ25" s="74"/>
      <c r="AK25" s="74"/>
      <c r="AL25" s="74"/>
      <c r="AM25" s="74"/>
      <c r="AN25" s="74" t="s">
        <v>123</v>
      </c>
      <c r="AO25" s="74"/>
      <c r="AP25" s="74"/>
      <c r="AQ25" s="74"/>
      <c r="AR25" s="74"/>
      <c r="AS25" s="74" t="s">
        <v>123</v>
      </c>
      <c r="AT25" s="74"/>
      <c r="AU25" s="74" t="s">
        <v>123</v>
      </c>
      <c r="AV25" s="74"/>
      <c r="AW25" s="74"/>
      <c r="AX25" s="74"/>
      <c r="AY25" s="74"/>
      <c r="AZ25" s="74"/>
      <c r="BA25" s="74" t="s">
        <v>123</v>
      </c>
      <c r="BB25" s="74" t="s">
        <v>123</v>
      </c>
      <c r="BC25" s="74"/>
      <c r="BD25" s="74" t="s">
        <v>123</v>
      </c>
      <c r="BE25" s="74"/>
      <c r="BF25" s="74" t="s">
        <v>123</v>
      </c>
      <c r="BG25" s="74"/>
      <c r="BH25" s="74"/>
      <c r="BI25" s="74"/>
      <c r="BJ25" s="74"/>
      <c r="BK25" s="74"/>
      <c r="BL25" s="74"/>
      <c r="BM25" s="74"/>
      <c r="BN25" s="74"/>
      <c r="BO25" s="74" t="s">
        <v>123</v>
      </c>
      <c r="BP25" s="74"/>
      <c r="BQ25" s="74"/>
      <c r="BR25" s="74"/>
      <c r="BS25" s="74"/>
      <c r="BT25" s="74"/>
      <c r="BU25" s="74"/>
      <c r="BV25" s="74"/>
      <c r="BW25" s="74"/>
      <c r="BX25" s="74"/>
      <c r="BY25" s="12"/>
    </row>
    <row r="26" spans="1:77" ht="66.75" customHeight="1">
      <c r="A26" s="14" t="s">
        <v>74</v>
      </c>
      <c r="B26" s="15" t="s">
        <v>75</v>
      </c>
      <c r="C26" s="16">
        <v>0.3</v>
      </c>
      <c r="D26" s="16" t="s">
        <v>76</v>
      </c>
      <c r="E26" s="16">
        <v>1</v>
      </c>
      <c r="F26" s="16">
        <v>1</v>
      </c>
      <c r="G26" s="57" t="s">
        <v>217</v>
      </c>
      <c r="H26" s="15" t="s">
        <v>218</v>
      </c>
      <c r="I26" s="17" t="s">
        <v>197</v>
      </c>
      <c r="J26" s="17" t="s">
        <v>126</v>
      </c>
      <c r="K26" s="18" t="s">
        <v>219</v>
      </c>
      <c r="L26" s="18" t="s">
        <v>220</v>
      </c>
      <c r="M26" s="18" t="s">
        <v>221</v>
      </c>
      <c r="N26" s="17" t="s">
        <v>130</v>
      </c>
      <c r="O26" s="18" t="s">
        <v>221</v>
      </c>
      <c r="P26" s="18" t="s">
        <v>222</v>
      </c>
      <c r="Q26" s="17" t="s">
        <v>223</v>
      </c>
      <c r="R26" s="18" t="s">
        <v>86</v>
      </c>
      <c r="S26" s="18">
        <v>0</v>
      </c>
      <c r="T26" s="19">
        <v>0.25</v>
      </c>
      <c r="U26" s="19">
        <v>0.5</v>
      </c>
      <c r="V26" s="19">
        <v>0.75</v>
      </c>
      <c r="W26" s="19">
        <v>1</v>
      </c>
      <c r="X26" s="19">
        <v>1</v>
      </c>
      <c r="Y26" s="160">
        <v>47300000</v>
      </c>
      <c r="Z26" s="18" t="s">
        <v>224</v>
      </c>
      <c r="AA26" s="88" t="s">
        <v>225</v>
      </c>
      <c r="AB26" s="89"/>
      <c r="AC26" s="90">
        <v>0.5</v>
      </c>
      <c r="AD26" s="91" t="s">
        <v>226</v>
      </c>
      <c r="AE26" s="73">
        <v>46096</v>
      </c>
      <c r="AF26" s="73">
        <v>46387</v>
      </c>
      <c r="AG26" s="71" t="s">
        <v>214</v>
      </c>
      <c r="AH26" s="71" t="s">
        <v>95</v>
      </c>
      <c r="AI26" s="74" t="s">
        <v>123</v>
      </c>
      <c r="AJ26" s="74" t="s">
        <v>123</v>
      </c>
      <c r="AK26" s="74"/>
      <c r="AL26" s="74"/>
      <c r="AM26" s="74"/>
      <c r="AN26" s="74" t="s">
        <v>123</v>
      </c>
      <c r="AO26" s="74"/>
      <c r="AP26" s="74"/>
      <c r="AQ26" s="74"/>
      <c r="AR26" s="74"/>
      <c r="AS26" s="74"/>
      <c r="AT26" s="74" t="s">
        <v>123</v>
      </c>
      <c r="AU26" s="74" t="s">
        <v>123</v>
      </c>
      <c r="AV26" s="74"/>
      <c r="AW26" s="74"/>
      <c r="AX26" s="74" t="s">
        <v>123</v>
      </c>
      <c r="AY26" s="74"/>
      <c r="AZ26" s="74"/>
      <c r="BA26" s="74"/>
      <c r="BB26" s="74" t="s">
        <v>123</v>
      </c>
      <c r="BC26" s="74"/>
      <c r="BD26" s="74" t="s">
        <v>123</v>
      </c>
      <c r="BE26" s="74"/>
      <c r="BF26" s="74" t="s">
        <v>123</v>
      </c>
      <c r="BG26" s="74"/>
      <c r="BH26" s="74"/>
      <c r="BI26" s="74"/>
      <c r="BJ26" s="74"/>
      <c r="BK26" s="74"/>
      <c r="BL26" s="74"/>
      <c r="BM26" s="74"/>
      <c r="BN26" s="74"/>
      <c r="BO26" s="74"/>
      <c r="BP26" s="74"/>
      <c r="BQ26" s="74"/>
      <c r="BR26" s="74"/>
      <c r="BS26" s="74"/>
      <c r="BT26" s="74"/>
      <c r="BU26" s="74"/>
      <c r="BV26" s="74"/>
      <c r="BW26" s="74"/>
      <c r="BX26" s="74"/>
      <c r="BY26" s="12"/>
    </row>
    <row r="27" spans="1:77" ht="66.75" customHeight="1">
      <c r="A27" s="14" t="s">
        <v>74</v>
      </c>
      <c r="B27" s="15" t="s">
        <v>75</v>
      </c>
      <c r="C27" s="16">
        <v>0.3</v>
      </c>
      <c r="D27" s="16" t="s">
        <v>76</v>
      </c>
      <c r="E27" s="16">
        <v>1</v>
      </c>
      <c r="F27" s="16">
        <v>1</v>
      </c>
      <c r="G27" s="57" t="s">
        <v>217</v>
      </c>
      <c r="H27" s="15" t="s">
        <v>218</v>
      </c>
      <c r="I27" s="17" t="s">
        <v>197</v>
      </c>
      <c r="J27" s="17" t="s">
        <v>126</v>
      </c>
      <c r="K27" s="18" t="s">
        <v>219</v>
      </c>
      <c r="L27" s="18" t="s">
        <v>220</v>
      </c>
      <c r="M27" s="18" t="s">
        <v>221</v>
      </c>
      <c r="N27" s="17" t="s">
        <v>130</v>
      </c>
      <c r="O27" s="18" t="s">
        <v>221</v>
      </c>
      <c r="P27" s="18" t="s">
        <v>222</v>
      </c>
      <c r="Q27" s="17" t="s">
        <v>223</v>
      </c>
      <c r="R27" s="18" t="s">
        <v>86</v>
      </c>
      <c r="S27" s="18">
        <v>0</v>
      </c>
      <c r="T27" s="19">
        <v>0.25</v>
      </c>
      <c r="U27" s="19">
        <v>0.5</v>
      </c>
      <c r="V27" s="19">
        <v>0.75</v>
      </c>
      <c r="W27" s="19">
        <v>1</v>
      </c>
      <c r="X27" s="19">
        <v>1</v>
      </c>
      <c r="Y27" s="160">
        <v>47300000</v>
      </c>
      <c r="Z27" s="18" t="s">
        <v>224</v>
      </c>
      <c r="AA27" s="88" t="s">
        <v>227</v>
      </c>
      <c r="AB27" s="92">
        <v>47300000</v>
      </c>
      <c r="AC27" s="93">
        <v>0.5</v>
      </c>
      <c r="AD27" s="91" t="s">
        <v>228</v>
      </c>
      <c r="AE27" s="73">
        <v>45672</v>
      </c>
      <c r="AF27" s="73">
        <v>46387</v>
      </c>
      <c r="AG27" s="71" t="s">
        <v>229</v>
      </c>
      <c r="AH27" s="71" t="s">
        <v>95</v>
      </c>
      <c r="AI27" s="74" t="s">
        <v>123</v>
      </c>
      <c r="AJ27" s="74" t="s">
        <v>123</v>
      </c>
      <c r="AK27" s="74"/>
      <c r="AL27" s="74"/>
      <c r="AM27" s="74"/>
      <c r="AN27" s="74"/>
      <c r="AO27" s="74"/>
      <c r="AP27" s="74"/>
      <c r="AQ27" s="74"/>
      <c r="AR27" s="74"/>
      <c r="AS27" s="74"/>
      <c r="AT27" s="74"/>
      <c r="AU27" s="74"/>
      <c r="AV27" s="74"/>
      <c r="AW27" s="74"/>
      <c r="AX27" s="74" t="s">
        <v>123</v>
      </c>
      <c r="AY27" s="74"/>
      <c r="AZ27" s="74"/>
      <c r="BA27" s="74"/>
      <c r="BB27" s="74"/>
      <c r="BC27" s="74"/>
      <c r="BD27" s="74" t="s">
        <v>123</v>
      </c>
      <c r="BE27" s="74"/>
      <c r="BF27" s="74" t="s">
        <v>123</v>
      </c>
      <c r="BG27" s="74"/>
      <c r="BH27" s="74"/>
      <c r="BI27" s="74"/>
      <c r="BJ27" s="74"/>
      <c r="BK27" s="74"/>
      <c r="BL27" s="74"/>
      <c r="BM27" s="74"/>
      <c r="BN27" s="74"/>
      <c r="BO27" s="74"/>
      <c r="BP27" s="74"/>
      <c r="BQ27" s="74"/>
      <c r="BR27" s="74"/>
      <c r="BS27" s="74"/>
      <c r="BT27" s="74"/>
      <c r="BU27" s="74"/>
      <c r="BV27" s="74"/>
      <c r="BW27" s="74"/>
      <c r="BX27" s="74"/>
    </row>
    <row r="28" spans="1:77" ht="127.5" customHeight="1">
      <c r="A28" s="55" t="s">
        <v>230</v>
      </c>
      <c r="B28" s="55" t="s">
        <v>231</v>
      </c>
      <c r="C28" s="54">
        <v>0.25</v>
      </c>
      <c r="D28" s="55" t="s">
        <v>232</v>
      </c>
      <c r="E28" s="54">
        <v>1</v>
      </c>
      <c r="F28" s="54">
        <v>1</v>
      </c>
      <c r="G28" s="29" t="s">
        <v>233</v>
      </c>
      <c r="H28" s="28" t="s">
        <v>234</v>
      </c>
      <c r="I28" s="22" t="s">
        <v>235</v>
      </c>
      <c r="J28" s="22" t="s">
        <v>236</v>
      </c>
      <c r="K28" s="22" t="s">
        <v>237</v>
      </c>
      <c r="L28" s="22" t="s">
        <v>238</v>
      </c>
      <c r="M28" s="22" t="s">
        <v>239</v>
      </c>
      <c r="N28" s="22" t="s">
        <v>236</v>
      </c>
      <c r="O28" s="22" t="s">
        <v>240</v>
      </c>
      <c r="P28" s="22" t="s">
        <v>241</v>
      </c>
      <c r="Q28" s="22" t="s">
        <v>242</v>
      </c>
      <c r="R28" s="22" t="s">
        <v>86</v>
      </c>
      <c r="S28" s="22">
        <v>80</v>
      </c>
      <c r="T28" s="27">
        <v>0.25</v>
      </c>
      <c r="U28" s="27">
        <v>0.5</v>
      </c>
      <c r="V28" s="27">
        <v>0.75</v>
      </c>
      <c r="W28" s="27">
        <v>1</v>
      </c>
      <c r="X28" s="27">
        <v>1</v>
      </c>
      <c r="Y28" s="163">
        <v>167200000</v>
      </c>
      <c r="Z28" s="26" t="s">
        <v>243</v>
      </c>
      <c r="AA28" s="94" t="s">
        <v>244</v>
      </c>
      <c r="AB28" s="95">
        <f xml:space="preserve"> 77000000+22550000</f>
        <v>99550000</v>
      </c>
      <c r="AC28" s="96">
        <v>0.53</v>
      </c>
      <c r="AD28" s="94" t="s">
        <v>245</v>
      </c>
      <c r="AE28" s="97">
        <v>46041</v>
      </c>
      <c r="AF28" s="97">
        <v>46387</v>
      </c>
      <c r="AG28" s="94" t="s">
        <v>246</v>
      </c>
      <c r="AH28" s="94" t="s">
        <v>95</v>
      </c>
      <c r="AI28" s="94"/>
      <c r="AJ28" s="94" t="s">
        <v>92</v>
      </c>
      <c r="AK28" s="94" t="s">
        <v>92</v>
      </c>
      <c r="AL28" s="94"/>
      <c r="AM28" s="94"/>
      <c r="AN28" s="94" t="s">
        <v>92</v>
      </c>
      <c r="AO28" s="94"/>
      <c r="AP28" s="94"/>
      <c r="AQ28" s="94"/>
      <c r="AR28" s="94"/>
      <c r="AS28" s="94"/>
      <c r="AT28" s="94"/>
      <c r="AU28" s="94"/>
      <c r="AV28" s="94"/>
      <c r="AW28" s="94"/>
      <c r="AX28" s="94"/>
      <c r="AY28" s="94" t="s">
        <v>92</v>
      </c>
      <c r="AZ28" s="94"/>
      <c r="BA28" s="94" t="s">
        <v>92</v>
      </c>
      <c r="BB28" s="94" t="s">
        <v>92</v>
      </c>
      <c r="BC28" s="94"/>
      <c r="BD28" s="94" t="s">
        <v>92</v>
      </c>
      <c r="BE28" s="94"/>
      <c r="BF28" s="94" t="s">
        <v>92</v>
      </c>
      <c r="BG28" s="94"/>
      <c r="BH28" s="94"/>
      <c r="BI28" s="94"/>
      <c r="BJ28" s="94"/>
      <c r="BK28" s="94"/>
      <c r="BL28" s="94"/>
      <c r="BM28" s="94"/>
      <c r="BN28" s="94"/>
      <c r="BO28" s="94" t="s">
        <v>92</v>
      </c>
      <c r="BP28" s="94"/>
      <c r="BQ28" s="94"/>
      <c r="BR28" s="94"/>
      <c r="BS28" s="94"/>
      <c r="BT28" s="94"/>
      <c r="BU28" s="94"/>
      <c r="BV28" s="94"/>
      <c r="BW28" s="94"/>
      <c r="BX28" s="94"/>
    </row>
    <row r="29" spans="1:77" ht="128.25" customHeight="1">
      <c r="A29" s="55" t="s">
        <v>230</v>
      </c>
      <c r="B29" s="55" t="s">
        <v>231</v>
      </c>
      <c r="C29" s="54">
        <v>0.25</v>
      </c>
      <c r="D29" s="55" t="s">
        <v>232</v>
      </c>
      <c r="E29" s="54">
        <v>1</v>
      </c>
      <c r="F29" s="54">
        <v>1</v>
      </c>
      <c r="G29" s="29" t="s">
        <v>233</v>
      </c>
      <c r="H29" s="30" t="s">
        <v>234</v>
      </c>
      <c r="I29" s="22" t="s">
        <v>235</v>
      </c>
      <c r="J29" s="22" t="s">
        <v>236</v>
      </c>
      <c r="K29" s="22" t="s">
        <v>237</v>
      </c>
      <c r="L29" s="22" t="s">
        <v>238</v>
      </c>
      <c r="M29" s="22" t="s">
        <v>239</v>
      </c>
      <c r="N29" s="22" t="s">
        <v>236</v>
      </c>
      <c r="O29" s="22" t="s">
        <v>240</v>
      </c>
      <c r="P29" s="22" t="s">
        <v>241</v>
      </c>
      <c r="Q29" s="22" t="s">
        <v>242</v>
      </c>
      <c r="R29" s="22" t="s">
        <v>86</v>
      </c>
      <c r="S29" s="22">
        <v>80</v>
      </c>
      <c r="T29" s="27">
        <v>0.25</v>
      </c>
      <c r="U29" s="27">
        <v>0.5</v>
      </c>
      <c r="V29" s="27">
        <v>0.75</v>
      </c>
      <c r="W29" s="27">
        <v>1</v>
      </c>
      <c r="X29" s="27">
        <v>1</v>
      </c>
      <c r="Y29" s="163">
        <v>167200000</v>
      </c>
      <c r="Z29" s="26" t="s">
        <v>243</v>
      </c>
      <c r="AA29" s="94" t="s">
        <v>247</v>
      </c>
      <c r="AB29" s="95">
        <f xml:space="preserve"> 45100000 + 22550000</f>
        <v>67650000</v>
      </c>
      <c r="AC29" s="96">
        <v>0.47</v>
      </c>
      <c r="AD29" s="94" t="s">
        <v>248</v>
      </c>
      <c r="AE29" s="97">
        <v>46082</v>
      </c>
      <c r="AF29" s="97">
        <v>46387</v>
      </c>
      <c r="AG29" s="94" t="s">
        <v>246</v>
      </c>
      <c r="AH29" s="94" t="s">
        <v>95</v>
      </c>
      <c r="AI29" s="94"/>
      <c r="AJ29" s="94" t="s">
        <v>92</v>
      </c>
      <c r="AK29" s="94" t="s">
        <v>92</v>
      </c>
      <c r="AL29" s="94"/>
      <c r="AM29" s="94"/>
      <c r="AN29" s="94" t="s">
        <v>92</v>
      </c>
      <c r="AO29" s="94"/>
      <c r="AP29" s="94"/>
      <c r="AQ29" s="94"/>
      <c r="AR29" s="94"/>
      <c r="AS29" s="94"/>
      <c r="AT29" s="94"/>
      <c r="AU29" s="94"/>
      <c r="AV29" s="94"/>
      <c r="AW29" s="94"/>
      <c r="AX29" s="94"/>
      <c r="AY29" s="94" t="s">
        <v>92</v>
      </c>
      <c r="AZ29" s="94"/>
      <c r="BA29" s="94" t="s">
        <v>92</v>
      </c>
      <c r="BB29" s="94" t="s">
        <v>92</v>
      </c>
      <c r="BC29" s="94"/>
      <c r="BD29" s="94" t="s">
        <v>92</v>
      </c>
      <c r="BE29" s="94"/>
      <c r="BF29" s="94" t="s">
        <v>92</v>
      </c>
      <c r="BG29" s="94"/>
      <c r="BH29" s="94"/>
      <c r="BI29" s="94"/>
      <c r="BJ29" s="94"/>
      <c r="BK29" s="94"/>
      <c r="BL29" s="94"/>
      <c r="BM29" s="94"/>
      <c r="BN29" s="94"/>
      <c r="BO29" s="94" t="s">
        <v>92</v>
      </c>
      <c r="BP29" s="94"/>
      <c r="BQ29" s="94"/>
      <c r="BR29" s="94"/>
      <c r="BS29" s="94"/>
      <c r="BT29" s="94"/>
      <c r="BU29" s="94"/>
      <c r="BV29" s="94"/>
      <c r="BW29" s="94"/>
      <c r="BX29" s="94"/>
    </row>
    <row r="30" spans="1:77" ht="128.25" customHeight="1">
      <c r="A30" s="55" t="s">
        <v>230</v>
      </c>
      <c r="B30" s="55" t="s">
        <v>231</v>
      </c>
      <c r="C30" s="54">
        <v>0.25</v>
      </c>
      <c r="D30" s="55" t="s">
        <v>232</v>
      </c>
      <c r="E30" s="54">
        <v>1</v>
      </c>
      <c r="F30" s="54">
        <v>1</v>
      </c>
      <c r="G30" s="29" t="s">
        <v>249</v>
      </c>
      <c r="H30" s="98" t="s">
        <v>250</v>
      </c>
      <c r="I30" s="94" t="s">
        <v>251</v>
      </c>
      <c r="J30" s="94" t="s">
        <v>110</v>
      </c>
      <c r="K30" s="99" t="s">
        <v>252</v>
      </c>
      <c r="L30" s="94" t="s">
        <v>253</v>
      </c>
      <c r="M30" s="94" t="s">
        <v>113</v>
      </c>
      <c r="N30" s="94" t="s">
        <v>110</v>
      </c>
      <c r="O30" s="94" t="s">
        <v>254</v>
      </c>
      <c r="P30" s="94" t="s">
        <v>255</v>
      </c>
      <c r="Q30" s="100" t="s">
        <v>253</v>
      </c>
      <c r="R30" s="94" t="s">
        <v>117</v>
      </c>
      <c r="S30" s="94">
        <v>0</v>
      </c>
      <c r="T30" s="94">
        <v>1</v>
      </c>
      <c r="U30" s="94">
        <v>2</v>
      </c>
      <c r="V30" s="94">
        <v>3</v>
      </c>
      <c r="W30" s="94">
        <v>4</v>
      </c>
      <c r="X30" s="94">
        <v>4</v>
      </c>
      <c r="Y30" s="101">
        <v>271500000</v>
      </c>
      <c r="Z30" s="94" t="s">
        <v>118</v>
      </c>
      <c r="AA30" s="94" t="s">
        <v>256</v>
      </c>
      <c r="AB30" s="95">
        <v>271500000</v>
      </c>
      <c r="AC30" s="102">
        <v>1</v>
      </c>
      <c r="AD30" s="94" t="s">
        <v>257</v>
      </c>
      <c r="AE30" s="97">
        <v>46023</v>
      </c>
      <c r="AF30" s="97">
        <v>46356</v>
      </c>
      <c r="AG30" s="94" t="s">
        <v>258</v>
      </c>
      <c r="AH30" s="94" t="s">
        <v>259</v>
      </c>
      <c r="AI30" s="94"/>
      <c r="AJ30" s="94"/>
      <c r="AK30" s="94"/>
      <c r="AL30" s="94"/>
      <c r="AM30" s="94"/>
      <c r="AN30" s="94"/>
      <c r="AO30" s="94"/>
      <c r="AP30" s="94"/>
      <c r="AQ30" s="94"/>
      <c r="AR30" s="94"/>
      <c r="AS30" s="94"/>
      <c r="AT30" s="94"/>
      <c r="AU30" s="94" t="s">
        <v>123</v>
      </c>
      <c r="AV30" s="94"/>
      <c r="AW30" s="94" t="s">
        <v>123</v>
      </c>
      <c r="AX30" s="94"/>
      <c r="AY30" s="94"/>
      <c r="AZ30" s="94"/>
      <c r="BA30" s="94"/>
      <c r="BB30" s="94"/>
      <c r="BC30" s="94"/>
      <c r="BD30" s="94" t="s">
        <v>92</v>
      </c>
      <c r="BE30" s="94"/>
      <c r="BF30" s="94"/>
      <c r="BG30" s="94"/>
      <c r="BH30" s="94"/>
      <c r="BI30" s="94"/>
      <c r="BJ30" s="94"/>
      <c r="BK30" s="94" t="s">
        <v>92</v>
      </c>
      <c r="BL30" s="94"/>
      <c r="BM30" s="94"/>
      <c r="BN30" s="94" t="s">
        <v>92</v>
      </c>
      <c r="BO30" s="94"/>
      <c r="BP30" s="94"/>
      <c r="BQ30" s="94"/>
      <c r="BR30" s="94"/>
      <c r="BS30" s="94"/>
      <c r="BT30" s="94"/>
      <c r="BU30" s="94"/>
      <c r="BV30" s="94"/>
      <c r="BW30" s="94"/>
      <c r="BX30" s="94"/>
    </row>
    <row r="31" spans="1:77" ht="140.25">
      <c r="A31" s="55" t="s">
        <v>230</v>
      </c>
      <c r="B31" s="55" t="s">
        <v>231</v>
      </c>
      <c r="C31" s="54">
        <v>0.25</v>
      </c>
      <c r="D31" s="55" t="s">
        <v>232</v>
      </c>
      <c r="E31" s="54">
        <v>1</v>
      </c>
      <c r="F31" s="54">
        <v>1</v>
      </c>
      <c r="G31" s="30" t="s">
        <v>260</v>
      </c>
      <c r="H31" s="28" t="s">
        <v>261</v>
      </c>
      <c r="I31" s="22" t="s">
        <v>262</v>
      </c>
      <c r="J31" s="22" t="s">
        <v>236</v>
      </c>
      <c r="K31" s="23" t="s">
        <v>263</v>
      </c>
      <c r="L31" s="23" t="s">
        <v>264</v>
      </c>
      <c r="M31" s="23" t="s">
        <v>265</v>
      </c>
      <c r="N31" s="23" t="s">
        <v>236</v>
      </c>
      <c r="O31" s="23" t="s">
        <v>240</v>
      </c>
      <c r="P31" s="23" t="s">
        <v>266</v>
      </c>
      <c r="Q31" s="23" t="s">
        <v>267</v>
      </c>
      <c r="R31" s="23" t="s">
        <v>117</v>
      </c>
      <c r="S31" s="23" t="s">
        <v>134</v>
      </c>
      <c r="T31" s="103">
        <v>1</v>
      </c>
      <c r="U31" s="103"/>
      <c r="V31" s="103"/>
      <c r="W31" s="103"/>
      <c r="X31" s="103">
        <v>1</v>
      </c>
      <c r="Y31" s="164">
        <v>143000000</v>
      </c>
      <c r="Z31" s="23" t="s">
        <v>224</v>
      </c>
      <c r="AA31" s="23" t="s">
        <v>268</v>
      </c>
      <c r="AB31" s="23"/>
      <c r="AC31" s="96">
        <v>0.25</v>
      </c>
      <c r="AD31" s="23" t="s">
        <v>269</v>
      </c>
      <c r="AE31" s="97">
        <v>46024</v>
      </c>
      <c r="AF31" s="97">
        <v>46112</v>
      </c>
      <c r="AG31" s="23" t="s">
        <v>270</v>
      </c>
      <c r="AH31" s="23" t="s">
        <v>95</v>
      </c>
      <c r="AI31" s="23"/>
      <c r="AJ31" s="23"/>
      <c r="AK31" s="23"/>
      <c r="AL31" s="23"/>
      <c r="AM31" s="23"/>
      <c r="AN31" s="23"/>
      <c r="AO31" s="23"/>
      <c r="AP31" s="23"/>
      <c r="AQ31" s="23"/>
      <c r="AR31" s="23"/>
      <c r="AS31" s="23"/>
      <c r="AT31" s="23" t="s">
        <v>92</v>
      </c>
      <c r="AU31" s="23"/>
      <c r="AV31" s="23"/>
      <c r="AW31" s="23"/>
      <c r="AX31" s="23"/>
      <c r="AY31" s="23" t="s">
        <v>92</v>
      </c>
      <c r="AZ31" s="23" t="s">
        <v>92</v>
      </c>
      <c r="BA31" s="23"/>
      <c r="BB31" s="23" t="s">
        <v>92</v>
      </c>
      <c r="BC31" s="23"/>
      <c r="BD31" s="23"/>
      <c r="BE31" s="23"/>
      <c r="BF31" s="23" t="s">
        <v>92</v>
      </c>
      <c r="BG31" s="23"/>
      <c r="BH31" s="23"/>
      <c r="BI31" s="23"/>
      <c r="BJ31" s="23"/>
      <c r="BK31" s="23"/>
      <c r="BL31" s="23"/>
      <c r="BM31" s="23"/>
      <c r="BN31" s="23"/>
      <c r="BO31" s="23"/>
      <c r="BP31" s="23"/>
      <c r="BQ31" s="23"/>
      <c r="BR31" s="23"/>
      <c r="BS31" s="23"/>
      <c r="BT31" s="23"/>
      <c r="BU31" s="23"/>
      <c r="BV31" s="23"/>
      <c r="BW31" s="23"/>
      <c r="BX31" s="23"/>
    </row>
    <row r="32" spans="1:77" ht="140.25">
      <c r="A32" s="55" t="s">
        <v>230</v>
      </c>
      <c r="B32" s="55" t="s">
        <v>231</v>
      </c>
      <c r="C32" s="54">
        <v>0.25</v>
      </c>
      <c r="D32" s="55" t="s">
        <v>232</v>
      </c>
      <c r="E32" s="54">
        <v>1</v>
      </c>
      <c r="F32" s="54">
        <v>1</v>
      </c>
      <c r="G32" s="30" t="s">
        <v>260</v>
      </c>
      <c r="H32" s="28" t="s">
        <v>261</v>
      </c>
      <c r="I32" s="22" t="s">
        <v>262</v>
      </c>
      <c r="J32" s="22" t="s">
        <v>236</v>
      </c>
      <c r="K32" s="23" t="s">
        <v>271</v>
      </c>
      <c r="L32" s="23" t="s">
        <v>272</v>
      </c>
      <c r="M32" s="23" t="s">
        <v>265</v>
      </c>
      <c r="N32" s="23" t="s">
        <v>236</v>
      </c>
      <c r="O32" s="23" t="s">
        <v>240</v>
      </c>
      <c r="P32" s="23" t="s">
        <v>266</v>
      </c>
      <c r="Q32" s="23" t="s">
        <v>273</v>
      </c>
      <c r="R32" s="23" t="s">
        <v>117</v>
      </c>
      <c r="S32" s="23" t="s">
        <v>134</v>
      </c>
      <c r="T32" s="103"/>
      <c r="U32" s="103">
        <v>1</v>
      </c>
      <c r="V32" s="103"/>
      <c r="W32" s="103"/>
      <c r="X32" s="103">
        <v>1</v>
      </c>
      <c r="Y32" s="164">
        <v>143000000</v>
      </c>
      <c r="Z32" s="23" t="s">
        <v>224</v>
      </c>
      <c r="AA32" s="23" t="s">
        <v>274</v>
      </c>
      <c r="AB32" s="23"/>
      <c r="AC32" s="96">
        <v>0.25</v>
      </c>
      <c r="AD32" s="23" t="s">
        <v>275</v>
      </c>
      <c r="AE32" s="97">
        <v>46113</v>
      </c>
      <c r="AF32" s="97">
        <v>46203</v>
      </c>
      <c r="AG32" s="23" t="s">
        <v>270</v>
      </c>
      <c r="AH32" s="23" t="s">
        <v>95</v>
      </c>
      <c r="AI32" s="23" t="s">
        <v>92</v>
      </c>
      <c r="AJ32" s="23"/>
      <c r="AK32" s="23"/>
      <c r="AL32" s="23" t="s">
        <v>123</v>
      </c>
      <c r="AM32" s="23"/>
      <c r="AN32" s="23"/>
      <c r="AO32" s="23"/>
      <c r="AP32" s="23"/>
      <c r="AQ32" s="23"/>
      <c r="AR32" s="23"/>
      <c r="AS32" s="23"/>
      <c r="AT32" s="23" t="s">
        <v>92</v>
      </c>
      <c r="AU32" s="23" t="s">
        <v>92</v>
      </c>
      <c r="AV32" s="23"/>
      <c r="AW32" s="23"/>
      <c r="AX32" s="23"/>
      <c r="AY32" s="23" t="s">
        <v>123</v>
      </c>
      <c r="AZ32" s="23" t="s">
        <v>123</v>
      </c>
      <c r="BA32" s="23"/>
      <c r="BB32" s="23" t="s">
        <v>92</v>
      </c>
      <c r="BC32" s="23"/>
      <c r="BD32" s="23"/>
      <c r="BE32" s="23"/>
      <c r="BF32" s="23" t="s">
        <v>92</v>
      </c>
      <c r="BG32" s="23"/>
      <c r="BH32" s="23"/>
      <c r="BI32" s="23"/>
      <c r="BJ32" s="23"/>
      <c r="BK32" s="23"/>
      <c r="BL32" s="23"/>
      <c r="BM32" s="23" t="s">
        <v>123</v>
      </c>
      <c r="BN32" s="23" t="s">
        <v>123</v>
      </c>
      <c r="BO32" s="23"/>
      <c r="BP32" s="23"/>
      <c r="BQ32" s="23"/>
      <c r="BR32" s="23" t="s">
        <v>123</v>
      </c>
      <c r="BS32" s="23"/>
      <c r="BT32" s="23"/>
      <c r="BU32" s="23"/>
      <c r="BV32" s="23" t="s">
        <v>123</v>
      </c>
      <c r="BW32" s="23"/>
      <c r="BX32" s="23"/>
    </row>
    <row r="33" spans="1:76" ht="140.25">
      <c r="A33" s="55" t="s">
        <v>230</v>
      </c>
      <c r="B33" s="55" t="s">
        <v>231</v>
      </c>
      <c r="C33" s="54">
        <v>0.25</v>
      </c>
      <c r="D33" s="55" t="s">
        <v>232</v>
      </c>
      <c r="E33" s="54">
        <v>1</v>
      </c>
      <c r="F33" s="54">
        <v>1</v>
      </c>
      <c r="G33" s="30" t="s">
        <v>260</v>
      </c>
      <c r="H33" s="28" t="s">
        <v>261</v>
      </c>
      <c r="I33" s="22" t="s">
        <v>262</v>
      </c>
      <c r="J33" s="22" t="s">
        <v>236</v>
      </c>
      <c r="K33" s="23" t="s">
        <v>276</v>
      </c>
      <c r="L33" s="23" t="s">
        <v>277</v>
      </c>
      <c r="M33" s="23" t="s">
        <v>265</v>
      </c>
      <c r="N33" s="23" t="s">
        <v>236</v>
      </c>
      <c r="O33" s="23" t="s">
        <v>240</v>
      </c>
      <c r="P33" s="23" t="s">
        <v>266</v>
      </c>
      <c r="Q33" s="23" t="s">
        <v>278</v>
      </c>
      <c r="R33" s="23" t="s">
        <v>117</v>
      </c>
      <c r="S33" s="23" t="s">
        <v>134</v>
      </c>
      <c r="T33" s="103"/>
      <c r="U33" s="103"/>
      <c r="V33" s="103">
        <v>1</v>
      </c>
      <c r="W33" s="103">
        <v>1</v>
      </c>
      <c r="X33" s="103">
        <v>2</v>
      </c>
      <c r="Y33" s="164">
        <v>143000000</v>
      </c>
      <c r="Z33" s="23" t="s">
        <v>224</v>
      </c>
      <c r="AA33" s="23" t="s">
        <v>279</v>
      </c>
      <c r="AB33" s="104">
        <f>110000000+33000000</f>
        <v>143000000</v>
      </c>
      <c r="AC33" s="96">
        <v>0.5</v>
      </c>
      <c r="AD33" s="23" t="s">
        <v>280</v>
      </c>
      <c r="AE33" s="97">
        <v>46204</v>
      </c>
      <c r="AF33" s="97">
        <v>46387</v>
      </c>
      <c r="AG33" s="23" t="s">
        <v>270</v>
      </c>
      <c r="AH33" s="23" t="s">
        <v>95</v>
      </c>
      <c r="AI33" s="23" t="s">
        <v>92</v>
      </c>
      <c r="AJ33" s="23"/>
      <c r="AK33" s="23"/>
      <c r="AL33" s="23" t="s">
        <v>123</v>
      </c>
      <c r="AM33" s="23"/>
      <c r="AN33" s="23"/>
      <c r="AO33" s="23"/>
      <c r="AP33" s="23"/>
      <c r="AQ33" s="23"/>
      <c r="AR33" s="23"/>
      <c r="AS33" s="23"/>
      <c r="AT33" s="23" t="s">
        <v>92</v>
      </c>
      <c r="AU33" s="23" t="s">
        <v>92</v>
      </c>
      <c r="AV33" s="23"/>
      <c r="AW33" s="23"/>
      <c r="AX33" s="23"/>
      <c r="AY33" s="23" t="s">
        <v>123</v>
      </c>
      <c r="AZ33" s="23" t="s">
        <v>123</v>
      </c>
      <c r="BA33" s="23"/>
      <c r="BB33" s="23" t="s">
        <v>92</v>
      </c>
      <c r="BC33" s="23"/>
      <c r="BD33" s="23"/>
      <c r="BE33" s="23"/>
      <c r="BF33" s="23" t="s">
        <v>92</v>
      </c>
      <c r="BG33" s="23"/>
      <c r="BH33" s="23"/>
      <c r="BI33" s="23"/>
      <c r="BJ33" s="23"/>
      <c r="BK33" s="23"/>
      <c r="BL33" s="23"/>
      <c r="BM33" s="23" t="s">
        <v>123</v>
      </c>
      <c r="BN33" s="23" t="s">
        <v>123</v>
      </c>
      <c r="BO33" s="23"/>
      <c r="BP33" s="23"/>
      <c r="BQ33" s="23"/>
      <c r="BR33" s="23" t="s">
        <v>123</v>
      </c>
      <c r="BS33" s="23"/>
      <c r="BT33" s="23"/>
      <c r="BU33" s="23"/>
      <c r="BV33" s="23" t="s">
        <v>123</v>
      </c>
      <c r="BW33" s="23"/>
      <c r="BX33" s="23"/>
    </row>
    <row r="34" spans="1:76" ht="89.25">
      <c r="A34" s="25" t="s">
        <v>281</v>
      </c>
      <c r="B34" s="25" t="s">
        <v>282</v>
      </c>
      <c r="C34" s="56">
        <v>0.25</v>
      </c>
      <c r="D34" s="25" t="s">
        <v>283</v>
      </c>
      <c r="E34" s="56">
        <v>1</v>
      </c>
      <c r="F34" s="56">
        <v>1</v>
      </c>
      <c r="G34" s="58" t="s">
        <v>284</v>
      </c>
      <c r="H34" s="58" t="s">
        <v>285</v>
      </c>
      <c r="I34" s="24" t="s">
        <v>286</v>
      </c>
      <c r="J34" s="24" t="s">
        <v>240</v>
      </c>
      <c r="K34" s="24" t="s">
        <v>287</v>
      </c>
      <c r="L34" s="24" t="s">
        <v>288</v>
      </c>
      <c r="M34" s="24" t="s">
        <v>113</v>
      </c>
      <c r="N34" s="24" t="s">
        <v>110</v>
      </c>
      <c r="O34" s="24" t="s">
        <v>289</v>
      </c>
      <c r="P34" s="24" t="s">
        <v>162</v>
      </c>
      <c r="Q34" s="24" t="s">
        <v>290</v>
      </c>
      <c r="R34" s="105" t="s">
        <v>86</v>
      </c>
      <c r="S34" s="24">
        <v>0</v>
      </c>
      <c r="T34" s="106">
        <v>0.25</v>
      </c>
      <c r="U34" s="107">
        <v>0.5</v>
      </c>
      <c r="V34" s="107">
        <v>0.75</v>
      </c>
      <c r="W34" s="108">
        <v>0.9</v>
      </c>
      <c r="X34" s="106">
        <v>1</v>
      </c>
      <c r="Y34" s="109">
        <v>311300000</v>
      </c>
      <c r="Z34" s="24" t="s">
        <v>118</v>
      </c>
      <c r="AA34" s="24" t="s">
        <v>291</v>
      </c>
      <c r="AB34" s="110">
        <v>311300000</v>
      </c>
      <c r="AC34" s="106">
        <v>1</v>
      </c>
      <c r="AD34" s="24" t="s">
        <v>292</v>
      </c>
      <c r="AE34" s="111">
        <v>46023</v>
      </c>
      <c r="AF34" s="111">
        <v>46387</v>
      </c>
      <c r="AG34" s="24" t="s">
        <v>293</v>
      </c>
      <c r="AH34" s="24" t="s">
        <v>122</v>
      </c>
      <c r="AI34" s="24"/>
      <c r="AJ34" s="24"/>
      <c r="AK34" s="24"/>
      <c r="AL34" s="24"/>
      <c r="AM34" s="24"/>
      <c r="AN34" s="24"/>
      <c r="AO34" s="24"/>
      <c r="AP34" s="24"/>
      <c r="AQ34" s="24"/>
      <c r="AR34" s="24"/>
      <c r="AS34" s="24"/>
      <c r="AT34" s="24"/>
      <c r="AU34" s="24" t="s">
        <v>123</v>
      </c>
      <c r="AV34" s="24"/>
      <c r="AW34" s="24" t="s">
        <v>123</v>
      </c>
      <c r="AX34" s="24"/>
      <c r="AY34" s="24"/>
      <c r="AZ34" s="24"/>
      <c r="BA34" s="24" t="s">
        <v>123</v>
      </c>
      <c r="BB34" s="24" t="s">
        <v>123</v>
      </c>
      <c r="BC34" s="24"/>
      <c r="BD34" s="24" t="s">
        <v>123</v>
      </c>
      <c r="BE34" s="24"/>
      <c r="BF34" s="24" t="s">
        <v>123</v>
      </c>
      <c r="BG34" s="24" t="s">
        <v>123</v>
      </c>
      <c r="BH34" s="24"/>
      <c r="BI34" s="24"/>
      <c r="BJ34" s="24"/>
      <c r="BK34" s="24"/>
      <c r="BL34" s="24"/>
      <c r="BM34" s="24"/>
      <c r="BN34" s="24"/>
      <c r="BO34" s="24"/>
      <c r="BP34" s="24"/>
      <c r="BQ34" s="24"/>
      <c r="BR34" s="24"/>
      <c r="BS34" s="24"/>
      <c r="BT34" s="24"/>
      <c r="BU34" s="24"/>
      <c r="BV34" s="24" t="s">
        <v>123</v>
      </c>
      <c r="BW34" s="24" t="s">
        <v>123</v>
      </c>
      <c r="BX34" s="24"/>
    </row>
    <row r="35" spans="1:76" ht="102">
      <c r="A35" s="25" t="s">
        <v>281</v>
      </c>
      <c r="B35" s="25" t="s">
        <v>282</v>
      </c>
      <c r="C35" s="56">
        <v>0.25</v>
      </c>
      <c r="D35" s="25" t="s">
        <v>283</v>
      </c>
      <c r="E35" s="56">
        <v>1</v>
      </c>
      <c r="F35" s="56">
        <v>1</v>
      </c>
      <c r="G35" s="58" t="s">
        <v>294</v>
      </c>
      <c r="H35" s="25" t="s">
        <v>295</v>
      </c>
      <c r="I35" s="21" t="s">
        <v>296</v>
      </c>
      <c r="J35" s="21" t="s">
        <v>126</v>
      </c>
      <c r="K35" s="24" t="s">
        <v>297</v>
      </c>
      <c r="L35" s="112" t="s">
        <v>298</v>
      </c>
      <c r="M35" s="112" t="s">
        <v>129</v>
      </c>
      <c r="N35" s="112" t="s">
        <v>299</v>
      </c>
      <c r="O35" s="112" t="s">
        <v>300</v>
      </c>
      <c r="P35" s="112" t="s">
        <v>301</v>
      </c>
      <c r="Q35" s="112" t="s">
        <v>302</v>
      </c>
      <c r="R35" s="105" t="s">
        <v>86</v>
      </c>
      <c r="S35" s="113">
        <v>1</v>
      </c>
      <c r="T35" s="106">
        <v>0.25</v>
      </c>
      <c r="U35" s="107">
        <v>0.5</v>
      </c>
      <c r="V35" s="107">
        <v>0.75</v>
      </c>
      <c r="W35" s="108">
        <v>1</v>
      </c>
      <c r="X35" s="127">
        <v>1</v>
      </c>
      <c r="Y35" s="165">
        <v>110000000</v>
      </c>
      <c r="Z35" s="24" t="s">
        <v>303</v>
      </c>
      <c r="AA35" s="112" t="s">
        <v>304</v>
      </c>
      <c r="AB35" s="115">
        <v>110000000</v>
      </c>
      <c r="AC35" s="106">
        <v>0.5</v>
      </c>
      <c r="AD35" s="112" t="s">
        <v>305</v>
      </c>
      <c r="AE35" s="116">
        <v>46037</v>
      </c>
      <c r="AF35" s="116">
        <v>46387</v>
      </c>
      <c r="AG35" s="112" t="s">
        <v>306</v>
      </c>
      <c r="AH35" s="105" t="s">
        <v>307</v>
      </c>
      <c r="AI35" s="117" t="s">
        <v>123</v>
      </c>
      <c r="AJ35" s="117"/>
      <c r="AK35" s="117"/>
      <c r="AL35" s="117"/>
      <c r="AM35" s="117"/>
      <c r="AN35" s="117"/>
      <c r="AO35" s="117"/>
      <c r="AP35" s="117"/>
      <c r="AQ35" s="117"/>
      <c r="AR35" s="117"/>
      <c r="AS35" s="117"/>
      <c r="AT35" s="117" t="s">
        <v>123</v>
      </c>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row>
    <row r="36" spans="1:76" ht="102">
      <c r="A36" s="25" t="s">
        <v>281</v>
      </c>
      <c r="B36" s="25" t="s">
        <v>282</v>
      </c>
      <c r="C36" s="56">
        <v>0.25</v>
      </c>
      <c r="D36" s="25" t="s">
        <v>283</v>
      </c>
      <c r="E36" s="56">
        <v>1</v>
      </c>
      <c r="F36" s="56">
        <v>1</v>
      </c>
      <c r="G36" s="58" t="s">
        <v>294</v>
      </c>
      <c r="H36" s="25" t="s">
        <v>295</v>
      </c>
      <c r="I36" s="21" t="s">
        <v>296</v>
      </c>
      <c r="J36" s="21" t="s">
        <v>126</v>
      </c>
      <c r="K36" s="24" t="s">
        <v>308</v>
      </c>
      <c r="L36" s="112" t="s">
        <v>309</v>
      </c>
      <c r="M36" s="112" t="s">
        <v>129</v>
      </c>
      <c r="N36" s="112" t="s">
        <v>299</v>
      </c>
      <c r="O36" s="112" t="s">
        <v>300</v>
      </c>
      <c r="P36" s="112" t="s">
        <v>301</v>
      </c>
      <c r="Q36" s="112" t="s">
        <v>310</v>
      </c>
      <c r="R36" s="105" t="s">
        <v>86</v>
      </c>
      <c r="S36" s="113">
        <v>1</v>
      </c>
      <c r="T36" s="106">
        <v>0.25</v>
      </c>
      <c r="U36" s="107">
        <v>0.5</v>
      </c>
      <c r="V36" s="107">
        <v>0.75</v>
      </c>
      <c r="W36" s="108">
        <v>1</v>
      </c>
      <c r="X36" s="127">
        <v>1</v>
      </c>
      <c r="Y36" s="165">
        <v>110000000</v>
      </c>
      <c r="Z36" s="24"/>
      <c r="AA36" s="112" t="s">
        <v>311</v>
      </c>
      <c r="AB36" s="119"/>
      <c r="AC36" s="106">
        <v>0.5</v>
      </c>
      <c r="AD36" s="112" t="s">
        <v>312</v>
      </c>
      <c r="AE36" s="116">
        <v>46037</v>
      </c>
      <c r="AF36" s="116">
        <v>46387</v>
      </c>
      <c r="AG36" s="112" t="s">
        <v>313</v>
      </c>
      <c r="AH36" s="105" t="s">
        <v>314</v>
      </c>
      <c r="AI36" s="117" t="s">
        <v>123</v>
      </c>
      <c r="AJ36" s="117"/>
      <c r="AK36" s="117"/>
      <c r="AL36" s="117"/>
      <c r="AM36" s="117"/>
      <c r="AN36" s="117"/>
      <c r="AO36" s="117"/>
      <c r="AP36" s="117"/>
      <c r="AQ36" s="117"/>
      <c r="AR36" s="117"/>
      <c r="AS36" s="117"/>
      <c r="AT36" s="117" t="s">
        <v>123</v>
      </c>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row>
    <row r="37" spans="1:76" ht="102" customHeight="1">
      <c r="A37" s="25" t="s">
        <v>281</v>
      </c>
      <c r="B37" s="25" t="s">
        <v>282</v>
      </c>
      <c r="C37" s="56">
        <v>0.25</v>
      </c>
      <c r="D37" s="25" t="s">
        <v>283</v>
      </c>
      <c r="E37" s="56">
        <v>1</v>
      </c>
      <c r="F37" s="56">
        <v>1</v>
      </c>
      <c r="G37" s="58" t="s">
        <v>315</v>
      </c>
      <c r="H37" s="58" t="s">
        <v>316</v>
      </c>
      <c r="I37" s="120" t="s">
        <v>197</v>
      </c>
      <c r="J37" s="121" t="s">
        <v>126</v>
      </c>
      <c r="K37" s="112" t="s">
        <v>317</v>
      </c>
      <c r="L37" s="122" t="s">
        <v>309</v>
      </c>
      <c r="M37" s="121" t="s">
        <v>129</v>
      </c>
      <c r="N37" s="121" t="s">
        <v>130</v>
      </c>
      <c r="O37" s="121" t="s">
        <v>300</v>
      </c>
      <c r="P37" s="121" t="s">
        <v>301</v>
      </c>
      <c r="Q37" s="123" t="s">
        <v>318</v>
      </c>
      <c r="R37" s="105" t="s">
        <v>86</v>
      </c>
      <c r="S37" s="124">
        <v>1</v>
      </c>
      <c r="T37" s="124">
        <v>0.25</v>
      </c>
      <c r="U37" s="125">
        <v>0.5</v>
      </c>
      <c r="V37" s="125">
        <v>0.75</v>
      </c>
      <c r="W37" s="114">
        <v>1</v>
      </c>
      <c r="X37" s="125">
        <v>1</v>
      </c>
      <c r="Y37" s="109">
        <v>47300000</v>
      </c>
      <c r="Z37" s="24" t="s">
        <v>319</v>
      </c>
      <c r="AA37" s="112" t="s">
        <v>320</v>
      </c>
      <c r="AB37" s="115">
        <v>47300000</v>
      </c>
      <c r="AC37" s="126">
        <v>1</v>
      </c>
      <c r="AD37" s="112" t="s">
        <v>321</v>
      </c>
      <c r="AE37" s="116">
        <v>46037</v>
      </c>
      <c r="AF37" s="116">
        <v>46387</v>
      </c>
      <c r="AG37" s="112" t="s">
        <v>313</v>
      </c>
      <c r="AH37" s="105" t="s">
        <v>314</v>
      </c>
      <c r="AI37" s="117" t="s">
        <v>123</v>
      </c>
      <c r="AJ37" s="117"/>
      <c r="AK37" s="117"/>
      <c r="AL37" s="117" t="s">
        <v>123</v>
      </c>
      <c r="AM37" s="117"/>
      <c r="AN37" s="117"/>
      <c r="AO37" s="117"/>
      <c r="AP37" s="117"/>
      <c r="AQ37" s="117"/>
      <c r="AR37" s="117"/>
      <c r="AS37" s="117"/>
      <c r="AT37" s="117" t="s">
        <v>123</v>
      </c>
      <c r="AU37" s="117"/>
      <c r="AV37" s="117"/>
      <c r="AW37" s="117"/>
      <c r="AX37" s="117"/>
      <c r="AY37" s="117"/>
      <c r="AZ37" s="117" t="s">
        <v>123</v>
      </c>
      <c r="BA37" s="117"/>
      <c r="BB37" s="117"/>
      <c r="BC37" s="117"/>
      <c r="BD37" s="117" t="s">
        <v>123</v>
      </c>
      <c r="BE37" s="117"/>
      <c r="BF37" s="117"/>
      <c r="BG37" s="117"/>
      <c r="BH37" s="117"/>
      <c r="BI37" s="117"/>
      <c r="BJ37" s="117"/>
      <c r="BK37" s="117"/>
      <c r="BL37" s="117"/>
      <c r="BM37" s="117"/>
      <c r="BN37" s="117"/>
      <c r="BO37" s="117"/>
      <c r="BP37" s="117"/>
      <c r="BQ37" s="117"/>
      <c r="BR37" s="117"/>
      <c r="BS37" s="117"/>
      <c r="BT37" s="117"/>
      <c r="BU37" s="117"/>
      <c r="BV37" s="117"/>
      <c r="BW37" s="117"/>
      <c r="BX37" s="117"/>
    </row>
    <row r="38" spans="1:76" ht="102">
      <c r="A38" s="25" t="s">
        <v>281</v>
      </c>
      <c r="B38" s="25" t="s">
        <v>282</v>
      </c>
      <c r="C38" s="56">
        <v>0.25</v>
      </c>
      <c r="D38" s="25" t="s">
        <v>283</v>
      </c>
      <c r="E38" s="56">
        <v>1</v>
      </c>
      <c r="F38" s="56">
        <v>1</v>
      </c>
      <c r="G38" s="58" t="s">
        <v>322</v>
      </c>
      <c r="H38" s="58" t="s">
        <v>323</v>
      </c>
      <c r="I38" s="147" t="s">
        <v>197</v>
      </c>
      <c r="J38" s="147" t="s">
        <v>126</v>
      </c>
      <c r="K38" s="112" t="s">
        <v>324</v>
      </c>
      <c r="L38" s="147" t="s">
        <v>325</v>
      </c>
      <c r="M38" s="147" t="s">
        <v>129</v>
      </c>
      <c r="N38" s="147" t="s">
        <v>130</v>
      </c>
      <c r="O38" s="147" t="s">
        <v>300</v>
      </c>
      <c r="P38" s="147" t="s">
        <v>301</v>
      </c>
      <c r="Q38" s="146" t="s">
        <v>326</v>
      </c>
      <c r="R38" s="147" t="s">
        <v>86</v>
      </c>
      <c r="S38" s="148">
        <v>1</v>
      </c>
      <c r="T38" s="148">
        <v>0.25</v>
      </c>
      <c r="U38" s="148">
        <v>0.5</v>
      </c>
      <c r="V38" s="148">
        <v>0.75</v>
      </c>
      <c r="W38" s="148">
        <v>1</v>
      </c>
      <c r="X38" s="149">
        <v>1</v>
      </c>
      <c r="Y38" s="118"/>
      <c r="Z38" s="24"/>
      <c r="AA38" s="112" t="s">
        <v>327</v>
      </c>
      <c r="AB38" s="128"/>
      <c r="AC38" s="126">
        <v>1</v>
      </c>
      <c r="AD38" s="112" t="s">
        <v>328</v>
      </c>
      <c r="AE38" s="116">
        <v>46037</v>
      </c>
      <c r="AF38" s="116">
        <v>46387</v>
      </c>
      <c r="AG38" s="112" t="s">
        <v>313</v>
      </c>
      <c r="AH38" s="112" t="s">
        <v>314</v>
      </c>
      <c r="AI38" s="129" t="s">
        <v>123</v>
      </c>
      <c r="AJ38" s="129"/>
      <c r="AK38" s="129"/>
      <c r="AL38" s="129" t="s">
        <v>123</v>
      </c>
      <c r="AM38" s="129"/>
      <c r="AN38" s="129"/>
      <c r="AO38" s="129"/>
      <c r="AP38" s="129"/>
      <c r="AQ38" s="129"/>
      <c r="AR38" s="129"/>
      <c r="AS38" s="129"/>
      <c r="AT38" s="129" t="s">
        <v>123</v>
      </c>
      <c r="AU38" s="129"/>
      <c r="AV38" s="129"/>
      <c r="AW38" s="129"/>
      <c r="AX38" s="129"/>
      <c r="AY38" s="129"/>
      <c r="AZ38" s="129" t="s">
        <v>123</v>
      </c>
      <c r="BA38" s="129"/>
      <c r="BB38" s="129"/>
      <c r="BC38" s="129"/>
      <c r="BD38" s="129" t="s">
        <v>123</v>
      </c>
      <c r="BE38" s="129"/>
      <c r="BF38" s="129" t="s">
        <v>123</v>
      </c>
      <c r="BG38" s="129"/>
      <c r="BH38" s="129"/>
      <c r="BI38" s="129"/>
      <c r="BJ38" s="129"/>
      <c r="BK38" s="129"/>
      <c r="BL38" s="129"/>
      <c r="BM38" s="129"/>
      <c r="BN38" s="129"/>
      <c r="BO38" s="129"/>
      <c r="BP38" s="129"/>
      <c r="BQ38" s="129"/>
      <c r="BR38" s="129"/>
      <c r="BS38" s="129"/>
      <c r="BT38" s="129"/>
      <c r="BU38" s="129"/>
      <c r="BV38" s="129"/>
      <c r="BW38" s="129"/>
      <c r="BX38" s="129"/>
    </row>
    <row r="39" spans="1:76" ht="114.75">
      <c r="A39" s="25" t="s">
        <v>281</v>
      </c>
      <c r="B39" s="25" t="s">
        <v>282</v>
      </c>
      <c r="C39" s="56">
        <v>0.25</v>
      </c>
      <c r="D39" s="25" t="s">
        <v>283</v>
      </c>
      <c r="E39" s="56">
        <v>1</v>
      </c>
      <c r="F39" s="56">
        <v>1</v>
      </c>
      <c r="G39" s="58" t="s">
        <v>329</v>
      </c>
      <c r="H39" s="25" t="s">
        <v>330</v>
      </c>
      <c r="I39" s="105" t="s">
        <v>331</v>
      </c>
      <c r="J39" s="105" t="s">
        <v>168</v>
      </c>
      <c r="K39" s="112" t="s">
        <v>332</v>
      </c>
      <c r="L39" s="105" t="s">
        <v>333</v>
      </c>
      <c r="M39" s="105" t="s">
        <v>334</v>
      </c>
      <c r="N39" s="105" t="s">
        <v>168</v>
      </c>
      <c r="O39" s="105" t="s">
        <v>240</v>
      </c>
      <c r="P39" s="105" t="s">
        <v>335</v>
      </c>
      <c r="Q39" s="105" t="s">
        <v>336</v>
      </c>
      <c r="R39" s="105" t="s">
        <v>86</v>
      </c>
      <c r="S39" s="150" t="s">
        <v>134</v>
      </c>
      <c r="T39" s="107">
        <v>0.15</v>
      </c>
      <c r="U39" s="107">
        <v>0.3</v>
      </c>
      <c r="V39" s="107">
        <v>0.6</v>
      </c>
      <c r="W39" s="107">
        <v>1</v>
      </c>
      <c r="X39" s="107">
        <v>1</v>
      </c>
      <c r="Y39" s="166">
        <v>1362200000</v>
      </c>
      <c r="Z39" s="151" t="s">
        <v>337</v>
      </c>
      <c r="AA39" s="152" t="s">
        <v>338</v>
      </c>
      <c r="AB39" s="155">
        <v>850000000</v>
      </c>
      <c r="AC39" s="153">
        <v>0.3</v>
      </c>
      <c r="AD39" s="152" t="s">
        <v>339</v>
      </c>
      <c r="AE39" s="154">
        <v>46023</v>
      </c>
      <c r="AF39" s="154">
        <v>46387</v>
      </c>
      <c r="AG39" s="151" t="s">
        <v>331</v>
      </c>
      <c r="AH39" s="151" t="s">
        <v>340</v>
      </c>
      <c r="AI39" s="151"/>
      <c r="AJ39" s="151"/>
      <c r="AK39" s="151"/>
      <c r="AL39" s="151"/>
      <c r="AM39" s="151"/>
      <c r="AN39" s="151"/>
      <c r="AO39" s="151"/>
      <c r="AP39" s="151" t="s">
        <v>123</v>
      </c>
      <c r="AQ39" s="151" t="s">
        <v>123</v>
      </c>
      <c r="AR39" s="151"/>
      <c r="AS39" s="151"/>
      <c r="AT39" s="151" t="s">
        <v>123</v>
      </c>
      <c r="AU39" s="151" t="s">
        <v>123</v>
      </c>
      <c r="AV39" s="151"/>
      <c r="AW39" s="151"/>
      <c r="AX39" s="151"/>
      <c r="AY39" s="151" t="s">
        <v>123</v>
      </c>
      <c r="AZ39" s="151" t="s">
        <v>123</v>
      </c>
      <c r="BA39" s="151" t="s">
        <v>123</v>
      </c>
      <c r="BB39" s="151" t="s">
        <v>123</v>
      </c>
      <c r="BC39" s="151" t="s">
        <v>123</v>
      </c>
      <c r="BD39" s="151" t="s">
        <v>123</v>
      </c>
      <c r="BE39" s="151" t="s">
        <v>123</v>
      </c>
      <c r="BF39" s="151" t="s">
        <v>123</v>
      </c>
      <c r="BG39" s="151" t="s">
        <v>123</v>
      </c>
      <c r="BH39" s="151"/>
      <c r="BI39" s="151" t="s">
        <v>123</v>
      </c>
      <c r="BJ39" s="151"/>
      <c r="BK39" s="151" t="s">
        <v>123</v>
      </c>
      <c r="BL39" s="151"/>
      <c r="BM39" s="151" t="s">
        <v>123</v>
      </c>
      <c r="BN39" s="151" t="s">
        <v>123</v>
      </c>
      <c r="BO39" s="151" t="s">
        <v>123</v>
      </c>
      <c r="BP39" s="151" t="s">
        <v>123</v>
      </c>
      <c r="BQ39" s="151"/>
      <c r="BR39" s="151" t="s">
        <v>123</v>
      </c>
      <c r="BS39" s="151"/>
      <c r="BT39" s="151"/>
      <c r="BU39" s="151"/>
      <c r="BV39" s="151" t="s">
        <v>123</v>
      </c>
      <c r="BW39" s="151" t="s">
        <v>123</v>
      </c>
      <c r="BX39" s="151" t="s">
        <v>123</v>
      </c>
    </row>
    <row r="40" spans="1:76" ht="114.75">
      <c r="A40" s="25" t="s">
        <v>281</v>
      </c>
      <c r="B40" s="25" t="s">
        <v>282</v>
      </c>
      <c r="C40" s="56">
        <v>0.25</v>
      </c>
      <c r="D40" s="25" t="s">
        <v>283</v>
      </c>
      <c r="E40" s="56">
        <v>1</v>
      </c>
      <c r="F40" s="56">
        <v>1</v>
      </c>
      <c r="G40" s="58" t="s">
        <v>329</v>
      </c>
      <c r="H40" s="25" t="s">
        <v>330</v>
      </c>
      <c r="I40" s="105" t="s">
        <v>331</v>
      </c>
      <c r="J40" s="105" t="s">
        <v>168</v>
      </c>
      <c r="K40" s="112" t="s">
        <v>332</v>
      </c>
      <c r="L40" s="105" t="s">
        <v>333</v>
      </c>
      <c r="M40" s="105" t="s">
        <v>334</v>
      </c>
      <c r="N40" s="105" t="s">
        <v>168</v>
      </c>
      <c r="O40" s="105" t="s">
        <v>240</v>
      </c>
      <c r="P40" s="105" t="s">
        <v>335</v>
      </c>
      <c r="Q40" s="105" t="s">
        <v>336</v>
      </c>
      <c r="R40" s="105" t="s">
        <v>86</v>
      </c>
      <c r="S40" s="150" t="s">
        <v>134</v>
      </c>
      <c r="T40" s="107">
        <v>0.15</v>
      </c>
      <c r="U40" s="107">
        <v>0.3</v>
      </c>
      <c r="V40" s="107">
        <v>0.6</v>
      </c>
      <c r="W40" s="107">
        <v>1</v>
      </c>
      <c r="X40" s="107">
        <v>1</v>
      </c>
      <c r="Y40" s="166">
        <v>1362200000</v>
      </c>
      <c r="Z40" s="151" t="s">
        <v>341</v>
      </c>
      <c r="AA40" s="152" t="s">
        <v>342</v>
      </c>
      <c r="AB40" s="155">
        <v>512200000</v>
      </c>
      <c r="AC40" s="153">
        <v>0.3</v>
      </c>
      <c r="AD40" s="152" t="s">
        <v>343</v>
      </c>
      <c r="AE40" s="154">
        <v>46023</v>
      </c>
      <c r="AF40" s="154">
        <v>46387</v>
      </c>
      <c r="AG40" s="151" t="s">
        <v>331</v>
      </c>
      <c r="AH40" s="151" t="s">
        <v>340</v>
      </c>
      <c r="AI40" s="151"/>
      <c r="AJ40" s="151" t="s">
        <v>123</v>
      </c>
      <c r="AK40" s="151"/>
      <c r="AL40" s="151"/>
      <c r="AM40" s="151"/>
      <c r="AN40" s="151"/>
      <c r="AO40" s="151"/>
      <c r="AP40" s="151" t="s">
        <v>123</v>
      </c>
      <c r="AQ40" s="151" t="s">
        <v>123</v>
      </c>
      <c r="AR40" s="151"/>
      <c r="AS40" s="151"/>
      <c r="AT40" s="151" t="s">
        <v>123</v>
      </c>
      <c r="AU40" s="151" t="s">
        <v>123</v>
      </c>
      <c r="AV40" s="151" t="s">
        <v>123</v>
      </c>
      <c r="AW40" s="151"/>
      <c r="AX40" s="151"/>
      <c r="AY40" s="151" t="s">
        <v>123</v>
      </c>
      <c r="AZ40" s="151" t="s">
        <v>123</v>
      </c>
      <c r="BA40" s="151" t="s">
        <v>123</v>
      </c>
      <c r="BB40" s="151" t="s">
        <v>123</v>
      </c>
      <c r="BC40" s="151"/>
      <c r="BD40" s="151" t="s">
        <v>123</v>
      </c>
      <c r="BE40" s="151" t="s">
        <v>123</v>
      </c>
      <c r="BF40" s="151" t="s">
        <v>123</v>
      </c>
      <c r="BG40" s="151" t="s">
        <v>123</v>
      </c>
      <c r="BH40" s="151" t="s">
        <v>123</v>
      </c>
      <c r="BI40" s="151"/>
      <c r="BJ40" s="151" t="s">
        <v>123</v>
      </c>
      <c r="BK40" s="151"/>
      <c r="BL40" s="151"/>
      <c r="BM40" s="151"/>
      <c r="BN40" s="151"/>
      <c r="BO40" s="151" t="s">
        <v>123</v>
      </c>
      <c r="BP40" s="151"/>
      <c r="BQ40" s="151"/>
      <c r="BR40" s="151"/>
      <c r="BS40" s="151"/>
      <c r="BT40" s="151"/>
      <c r="BU40" s="151"/>
      <c r="BV40" s="151" t="s">
        <v>123</v>
      </c>
      <c r="BW40" s="151" t="s">
        <v>123</v>
      </c>
      <c r="BX40" s="151" t="s">
        <v>123</v>
      </c>
    </row>
    <row r="41" spans="1:76" ht="114.75">
      <c r="A41" s="25" t="s">
        <v>281</v>
      </c>
      <c r="B41" s="25" t="s">
        <v>282</v>
      </c>
      <c r="C41" s="56">
        <v>0.25</v>
      </c>
      <c r="D41" s="25" t="s">
        <v>283</v>
      </c>
      <c r="E41" s="56">
        <v>1</v>
      </c>
      <c r="F41" s="56">
        <v>1</v>
      </c>
      <c r="G41" s="58" t="s">
        <v>329</v>
      </c>
      <c r="H41" s="25" t="s">
        <v>330</v>
      </c>
      <c r="I41" s="105" t="s">
        <v>331</v>
      </c>
      <c r="J41" s="105" t="s">
        <v>168</v>
      </c>
      <c r="K41" s="112" t="s">
        <v>332</v>
      </c>
      <c r="L41" s="105" t="s">
        <v>344</v>
      </c>
      <c r="M41" s="105" t="s">
        <v>334</v>
      </c>
      <c r="N41" s="105" t="s">
        <v>168</v>
      </c>
      <c r="O41" s="105" t="s">
        <v>240</v>
      </c>
      <c r="P41" s="105" t="s">
        <v>335</v>
      </c>
      <c r="Q41" s="105" t="s">
        <v>345</v>
      </c>
      <c r="R41" s="105" t="s">
        <v>86</v>
      </c>
      <c r="S41" s="150" t="s">
        <v>134</v>
      </c>
      <c r="T41" s="107">
        <v>0.95</v>
      </c>
      <c r="U41" s="107">
        <v>0.95</v>
      </c>
      <c r="V41" s="107">
        <v>0.95</v>
      </c>
      <c r="W41" s="107">
        <v>0.95</v>
      </c>
      <c r="X41" s="107">
        <v>0.95</v>
      </c>
      <c r="Y41" s="166">
        <v>1362200000</v>
      </c>
      <c r="Z41" s="151"/>
      <c r="AA41" s="152" t="s">
        <v>346</v>
      </c>
      <c r="AB41" s="151" t="s">
        <v>347</v>
      </c>
      <c r="AC41" s="153">
        <v>0.1</v>
      </c>
      <c r="AD41" s="152" t="s">
        <v>348</v>
      </c>
      <c r="AE41" s="154">
        <v>46023</v>
      </c>
      <c r="AF41" s="154">
        <v>46387</v>
      </c>
      <c r="AG41" s="151" t="s">
        <v>349</v>
      </c>
      <c r="AH41" s="151" t="s">
        <v>340</v>
      </c>
      <c r="AI41" s="151"/>
      <c r="AJ41" s="151" t="s">
        <v>123</v>
      </c>
      <c r="AK41" s="151"/>
      <c r="AL41" s="151"/>
      <c r="AM41" s="151"/>
      <c r="AN41" s="151"/>
      <c r="AO41" s="151"/>
      <c r="AP41" s="151" t="s">
        <v>123</v>
      </c>
      <c r="AQ41" s="151" t="s">
        <v>123</v>
      </c>
      <c r="AR41" s="151"/>
      <c r="AS41" s="151"/>
      <c r="AT41" s="151" t="s">
        <v>123</v>
      </c>
      <c r="AU41" s="151" t="s">
        <v>123</v>
      </c>
      <c r="AV41" s="151" t="s">
        <v>123</v>
      </c>
      <c r="AW41" s="151"/>
      <c r="AX41" s="151"/>
      <c r="AY41" s="151" t="s">
        <v>123</v>
      </c>
      <c r="AZ41" s="151" t="s">
        <v>123</v>
      </c>
      <c r="BA41" s="151" t="s">
        <v>123</v>
      </c>
      <c r="BB41" s="151" t="s">
        <v>123</v>
      </c>
      <c r="BC41" s="151"/>
      <c r="BD41" s="151" t="s">
        <v>123</v>
      </c>
      <c r="BE41" s="151" t="s">
        <v>123</v>
      </c>
      <c r="BF41" s="151" t="s">
        <v>123</v>
      </c>
      <c r="BG41" s="151" t="s">
        <v>123</v>
      </c>
      <c r="BH41" s="151" t="s">
        <v>123</v>
      </c>
      <c r="BI41" s="151"/>
      <c r="BJ41" s="151" t="s">
        <v>123</v>
      </c>
      <c r="BK41" s="151"/>
      <c r="BL41" s="151"/>
      <c r="BM41" s="151"/>
      <c r="BN41" s="151"/>
      <c r="BO41" s="151" t="s">
        <v>123</v>
      </c>
      <c r="BP41" s="151"/>
      <c r="BQ41" s="151"/>
      <c r="BR41" s="151"/>
      <c r="BS41" s="151"/>
      <c r="BT41" s="151"/>
      <c r="BU41" s="151"/>
      <c r="BV41" s="151" t="s">
        <v>123</v>
      </c>
      <c r="BW41" s="151" t="s">
        <v>123</v>
      </c>
      <c r="BX41" s="151" t="s">
        <v>123</v>
      </c>
    </row>
    <row r="42" spans="1:76" ht="114.75">
      <c r="A42" s="25" t="s">
        <v>281</v>
      </c>
      <c r="B42" s="25" t="s">
        <v>282</v>
      </c>
      <c r="C42" s="56">
        <v>0.25</v>
      </c>
      <c r="D42" s="25" t="s">
        <v>283</v>
      </c>
      <c r="E42" s="56">
        <v>1</v>
      </c>
      <c r="F42" s="56">
        <v>1</v>
      </c>
      <c r="G42" s="58" t="s">
        <v>329</v>
      </c>
      <c r="H42" s="25" t="s">
        <v>330</v>
      </c>
      <c r="I42" s="105" t="s">
        <v>331</v>
      </c>
      <c r="J42" s="105" t="s">
        <v>168</v>
      </c>
      <c r="K42" s="112" t="s">
        <v>332</v>
      </c>
      <c r="L42" s="105" t="s">
        <v>350</v>
      </c>
      <c r="M42" s="105" t="s">
        <v>334</v>
      </c>
      <c r="N42" s="105" t="s">
        <v>168</v>
      </c>
      <c r="O42" s="105" t="s">
        <v>240</v>
      </c>
      <c r="P42" s="105" t="s">
        <v>335</v>
      </c>
      <c r="Q42" s="105" t="s">
        <v>351</v>
      </c>
      <c r="R42" s="105" t="s">
        <v>86</v>
      </c>
      <c r="S42" s="150" t="s">
        <v>134</v>
      </c>
      <c r="T42" s="107">
        <v>0.15</v>
      </c>
      <c r="U42" s="107">
        <v>0.3</v>
      </c>
      <c r="V42" s="107">
        <v>0.6</v>
      </c>
      <c r="W42" s="107">
        <v>1</v>
      </c>
      <c r="X42" s="107">
        <v>1</v>
      </c>
      <c r="Y42" s="166">
        <v>1362200000</v>
      </c>
      <c r="Z42" s="151"/>
      <c r="AA42" s="152" t="s">
        <v>352</v>
      </c>
      <c r="AB42" s="13" t="s">
        <v>347</v>
      </c>
      <c r="AC42" s="153">
        <v>0.3</v>
      </c>
      <c r="AD42" s="152" t="s">
        <v>353</v>
      </c>
      <c r="AE42" s="154">
        <v>46023</v>
      </c>
      <c r="AF42" s="154">
        <v>46387</v>
      </c>
      <c r="AG42" s="151" t="s">
        <v>331</v>
      </c>
      <c r="AH42" s="151" t="s">
        <v>340</v>
      </c>
      <c r="AI42" s="151"/>
      <c r="AJ42" s="151" t="s">
        <v>123</v>
      </c>
      <c r="AK42" s="151"/>
      <c r="AL42" s="151"/>
      <c r="AM42" s="151"/>
      <c r="AN42" s="151"/>
      <c r="AO42" s="151"/>
      <c r="AP42" s="151" t="s">
        <v>123</v>
      </c>
      <c r="AQ42" s="151" t="s">
        <v>123</v>
      </c>
      <c r="AR42" s="151"/>
      <c r="AS42" s="151"/>
      <c r="AT42" s="151" t="s">
        <v>123</v>
      </c>
      <c r="AU42" s="151" t="s">
        <v>123</v>
      </c>
      <c r="AV42" s="151" t="s">
        <v>123</v>
      </c>
      <c r="AW42" s="151"/>
      <c r="AX42" s="151"/>
      <c r="AY42" s="151" t="s">
        <v>123</v>
      </c>
      <c r="AZ42" s="151" t="s">
        <v>123</v>
      </c>
      <c r="BA42" s="151" t="s">
        <v>123</v>
      </c>
      <c r="BB42" s="151" t="s">
        <v>123</v>
      </c>
      <c r="BC42" s="151"/>
      <c r="BD42" s="151" t="s">
        <v>123</v>
      </c>
      <c r="BE42" s="151" t="s">
        <v>123</v>
      </c>
      <c r="BF42" s="151" t="s">
        <v>123</v>
      </c>
      <c r="BG42" s="151" t="s">
        <v>123</v>
      </c>
      <c r="BH42" s="151" t="s">
        <v>123</v>
      </c>
      <c r="BI42" s="151"/>
      <c r="BJ42" s="151" t="s">
        <v>123</v>
      </c>
      <c r="BK42" s="151"/>
      <c r="BL42" s="151"/>
      <c r="BM42" s="151"/>
      <c r="BN42" s="151"/>
      <c r="BO42" s="151" t="s">
        <v>123</v>
      </c>
      <c r="BP42" s="151"/>
      <c r="BQ42" s="151"/>
      <c r="BR42" s="151"/>
      <c r="BS42" s="151"/>
      <c r="BT42" s="151"/>
      <c r="BU42" s="151"/>
      <c r="BV42" s="151" t="s">
        <v>123</v>
      </c>
      <c r="BW42" s="151" t="s">
        <v>123</v>
      </c>
      <c r="BX42" s="151" t="s">
        <v>123</v>
      </c>
    </row>
    <row r="43" spans="1:76" ht="76.5" customHeight="1">
      <c r="A43" s="39" t="s">
        <v>354</v>
      </c>
      <c r="B43" s="39" t="s">
        <v>355</v>
      </c>
      <c r="C43" s="170">
        <v>0.2</v>
      </c>
      <c r="D43" s="39" t="s">
        <v>356</v>
      </c>
      <c r="E43" s="59">
        <v>1</v>
      </c>
      <c r="F43" s="59">
        <v>1</v>
      </c>
      <c r="G43" s="34" t="s">
        <v>357</v>
      </c>
      <c r="H43" s="170" t="s">
        <v>358</v>
      </c>
      <c r="I43" s="156" t="s">
        <v>235</v>
      </c>
      <c r="J43" s="156" t="s">
        <v>236</v>
      </c>
      <c r="K43" s="35" t="s">
        <v>359</v>
      </c>
      <c r="L43" s="156" t="s">
        <v>360</v>
      </c>
      <c r="M43" s="156" t="s">
        <v>239</v>
      </c>
      <c r="N43" s="156" t="s">
        <v>236</v>
      </c>
      <c r="O43" s="33" t="s">
        <v>240</v>
      </c>
      <c r="P43" s="33" t="s">
        <v>361</v>
      </c>
      <c r="Q43" s="33" t="s">
        <v>362</v>
      </c>
      <c r="R43" s="33" t="s">
        <v>86</v>
      </c>
      <c r="S43" s="31">
        <v>1</v>
      </c>
      <c r="T43" s="31">
        <v>0.25</v>
      </c>
      <c r="U43" s="31">
        <v>0.5</v>
      </c>
      <c r="V43" s="31">
        <v>0.75</v>
      </c>
      <c r="W43" s="31">
        <v>1</v>
      </c>
      <c r="X43" s="31">
        <v>1</v>
      </c>
      <c r="Y43" s="167">
        <v>467500000</v>
      </c>
      <c r="Z43" s="32" t="s">
        <v>118</v>
      </c>
      <c r="AA43" s="171" t="s">
        <v>363</v>
      </c>
      <c r="AB43" s="172">
        <v>93500000</v>
      </c>
      <c r="AC43" s="173">
        <v>0.2</v>
      </c>
      <c r="AD43" s="130" t="s">
        <v>364</v>
      </c>
      <c r="AE43" s="132">
        <v>46056</v>
      </c>
      <c r="AF43" s="132">
        <v>46387</v>
      </c>
      <c r="AG43" s="130" t="s">
        <v>365</v>
      </c>
      <c r="AH43" s="130" t="s">
        <v>95</v>
      </c>
      <c r="AI43" s="130" t="s">
        <v>92</v>
      </c>
      <c r="AJ43" s="130"/>
      <c r="AK43" s="130"/>
      <c r="AL43" s="130"/>
      <c r="AM43" s="130"/>
      <c r="AN43" s="130"/>
      <c r="AO43" s="130"/>
      <c r="AP43" s="130"/>
      <c r="AQ43" s="130"/>
      <c r="AR43" s="130"/>
      <c r="AS43" s="130"/>
      <c r="AT43" s="130" t="s">
        <v>92</v>
      </c>
      <c r="AU43" s="130" t="s">
        <v>92</v>
      </c>
      <c r="AV43" s="130"/>
      <c r="AW43" s="130" t="s">
        <v>92</v>
      </c>
      <c r="AX43" s="130" t="s">
        <v>92</v>
      </c>
      <c r="AY43" s="130" t="s">
        <v>92</v>
      </c>
      <c r="AZ43" s="130" t="s">
        <v>92</v>
      </c>
      <c r="BA43" s="130" t="s">
        <v>92</v>
      </c>
      <c r="BB43" s="130" t="s">
        <v>92</v>
      </c>
      <c r="BC43" s="130"/>
      <c r="BD43" s="130"/>
      <c r="BE43" s="130"/>
      <c r="BF43" s="130" t="s">
        <v>92</v>
      </c>
      <c r="BG43" s="130"/>
      <c r="BH43" s="130"/>
      <c r="BI43" s="130"/>
      <c r="BJ43" s="130"/>
      <c r="BK43" s="130"/>
      <c r="BL43" s="130"/>
      <c r="BM43" s="130"/>
      <c r="BN43" s="130"/>
      <c r="BO43" s="130"/>
      <c r="BP43" s="130"/>
      <c r="BQ43" s="130"/>
      <c r="BR43" s="130"/>
      <c r="BS43" s="130"/>
      <c r="BT43" s="130"/>
      <c r="BU43" s="130"/>
      <c r="BV43" s="130"/>
      <c r="BW43" s="130"/>
      <c r="BX43" s="130"/>
    </row>
    <row r="44" spans="1:76" ht="51" customHeight="1">
      <c r="A44" s="39" t="s">
        <v>354</v>
      </c>
      <c r="B44" s="39" t="s">
        <v>355</v>
      </c>
      <c r="C44" s="170">
        <v>0.2</v>
      </c>
      <c r="D44" s="39" t="s">
        <v>356</v>
      </c>
      <c r="E44" s="59">
        <v>1</v>
      </c>
      <c r="F44" s="59">
        <v>1</v>
      </c>
      <c r="G44" s="34" t="s">
        <v>357</v>
      </c>
      <c r="H44" s="170" t="s">
        <v>358</v>
      </c>
      <c r="I44" s="33" t="s">
        <v>235</v>
      </c>
      <c r="J44" s="33" t="s">
        <v>236</v>
      </c>
      <c r="K44" s="35" t="s">
        <v>359</v>
      </c>
      <c r="L44" s="33" t="s">
        <v>360</v>
      </c>
      <c r="M44" s="33" t="s">
        <v>239</v>
      </c>
      <c r="N44" s="33" t="s">
        <v>236</v>
      </c>
      <c r="O44" s="33" t="s">
        <v>240</v>
      </c>
      <c r="P44" s="33" t="s">
        <v>361</v>
      </c>
      <c r="Q44" s="33" t="s">
        <v>362</v>
      </c>
      <c r="R44" s="33" t="s">
        <v>86</v>
      </c>
      <c r="S44" s="31">
        <v>1</v>
      </c>
      <c r="T44" s="31">
        <v>0.25</v>
      </c>
      <c r="U44" s="31">
        <v>0.5</v>
      </c>
      <c r="V44" s="31">
        <v>0.75</v>
      </c>
      <c r="W44" s="31">
        <v>1</v>
      </c>
      <c r="X44" s="31">
        <v>1</v>
      </c>
      <c r="Y44" s="167">
        <v>467500000</v>
      </c>
      <c r="Z44" s="32" t="s">
        <v>118</v>
      </c>
      <c r="AA44" s="171" t="s">
        <v>366</v>
      </c>
      <c r="AB44" s="172">
        <v>93500000</v>
      </c>
      <c r="AC44" s="173">
        <v>0.2</v>
      </c>
      <c r="AD44" s="130" t="s">
        <v>367</v>
      </c>
      <c r="AE44" s="132">
        <v>46056</v>
      </c>
      <c r="AF44" s="132">
        <v>46387</v>
      </c>
      <c r="AG44" s="130" t="s">
        <v>365</v>
      </c>
      <c r="AH44" s="130" t="s">
        <v>95</v>
      </c>
      <c r="AI44" s="130"/>
      <c r="AJ44" s="130"/>
      <c r="AK44" s="130"/>
      <c r="AL44" s="130"/>
      <c r="AM44" s="130"/>
      <c r="AN44" s="130"/>
      <c r="AO44" s="130"/>
      <c r="AP44" s="130"/>
      <c r="AQ44" s="130"/>
      <c r="AR44" s="130"/>
      <c r="AS44" s="130"/>
      <c r="AT44" s="130" t="s">
        <v>92</v>
      </c>
      <c r="AU44" s="130" t="s">
        <v>92</v>
      </c>
      <c r="AV44" s="130"/>
      <c r="AW44" s="130" t="s">
        <v>92</v>
      </c>
      <c r="AX44" s="130" t="s">
        <v>92</v>
      </c>
      <c r="AY44" s="130" t="s">
        <v>92</v>
      </c>
      <c r="AZ44" s="130" t="s">
        <v>92</v>
      </c>
      <c r="BA44" s="130" t="s">
        <v>92</v>
      </c>
      <c r="BB44" s="130" t="s">
        <v>92</v>
      </c>
      <c r="BC44" s="130"/>
      <c r="BD44" s="130"/>
      <c r="BE44" s="130"/>
      <c r="BF44" s="130" t="s">
        <v>92</v>
      </c>
      <c r="BG44" s="130"/>
      <c r="BH44" s="130"/>
      <c r="BI44" s="130"/>
      <c r="BJ44" s="130"/>
      <c r="BK44" s="130"/>
      <c r="BL44" s="130"/>
      <c r="BM44" s="130"/>
      <c r="BN44" s="130"/>
      <c r="BO44" s="130"/>
      <c r="BP44" s="130"/>
      <c r="BQ44" s="130"/>
      <c r="BR44" s="130"/>
      <c r="BS44" s="130"/>
      <c r="BT44" s="130"/>
      <c r="BU44" s="130"/>
      <c r="BV44" s="130"/>
      <c r="BW44" s="130"/>
      <c r="BX44" s="130"/>
    </row>
    <row r="45" spans="1:76" ht="51" customHeight="1">
      <c r="A45" s="39" t="s">
        <v>354</v>
      </c>
      <c r="B45" s="39" t="s">
        <v>355</v>
      </c>
      <c r="C45" s="170">
        <v>0.2</v>
      </c>
      <c r="D45" s="39" t="s">
        <v>356</v>
      </c>
      <c r="E45" s="59">
        <v>1</v>
      </c>
      <c r="F45" s="59">
        <v>1</v>
      </c>
      <c r="G45" s="34" t="s">
        <v>357</v>
      </c>
      <c r="H45" s="170" t="s">
        <v>358</v>
      </c>
      <c r="I45" s="33" t="s">
        <v>235</v>
      </c>
      <c r="J45" s="33" t="s">
        <v>236</v>
      </c>
      <c r="K45" s="35" t="s">
        <v>359</v>
      </c>
      <c r="L45" s="33" t="s">
        <v>360</v>
      </c>
      <c r="M45" s="33" t="s">
        <v>239</v>
      </c>
      <c r="N45" s="33" t="s">
        <v>236</v>
      </c>
      <c r="O45" s="33" t="s">
        <v>240</v>
      </c>
      <c r="P45" s="33" t="s">
        <v>361</v>
      </c>
      <c r="Q45" s="33" t="s">
        <v>362</v>
      </c>
      <c r="R45" s="33" t="s">
        <v>86</v>
      </c>
      <c r="S45" s="31">
        <v>1</v>
      </c>
      <c r="T45" s="31">
        <v>0.25</v>
      </c>
      <c r="U45" s="31">
        <v>0.5</v>
      </c>
      <c r="V45" s="31">
        <v>0.75</v>
      </c>
      <c r="W45" s="31">
        <v>1</v>
      </c>
      <c r="X45" s="31">
        <v>1</v>
      </c>
      <c r="Y45" s="167">
        <v>467500000</v>
      </c>
      <c r="Z45" s="32" t="s">
        <v>118</v>
      </c>
      <c r="AA45" s="171" t="s">
        <v>368</v>
      </c>
      <c r="AB45" s="172">
        <v>93500000</v>
      </c>
      <c r="AC45" s="173">
        <v>0.2</v>
      </c>
      <c r="AD45" s="130" t="s">
        <v>369</v>
      </c>
      <c r="AE45" s="132">
        <v>46054</v>
      </c>
      <c r="AF45" s="132">
        <v>46387</v>
      </c>
      <c r="AG45" s="130" t="s">
        <v>365</v>
      </c>
      <c r="AH45" s="130" t="s">
        <v>95</v>
      </c>
      <c r="AI45" s="130"/>
      <c r="AJ45" s="130"/>
      <c r="AK45" s="130"/>
      <c r="AL45" s="130"/>
      <c r="AM45" s="130"/>
      <c r="AN45" s="130"/>
      <c r="AO45" s="130"/>
      <c r="AP45" s="130"/>
      <c r="AQ45" s="130"/>
      <c r="AR45" s="130"/>
      <c r="AS45" s="130"/>
      <c r="AT45" s="130" t="s">
        <v>92</v>
      </c>
      <c r="AU45" s="130" t="s">
        <v>92</v>
      </c>
      <c r="AV45" s="130"/>
      <c r="AW45" s="130" t="s">
        <v>92</v>
      </c>
      <c r="AX45" s="130" t="s">
        <v>92</v>
      </c>
      <c r="AY45" s="130" t="s">
        <v>92</v>
      </c>
      <c r="AZ45" s="130" t="s">
        <v>92</v>
      </c>
      <c r="BA45" s="130" t="s">
        <v>92</v>
      </c>
      <c r="BB45" s="130" t="s">
        <v>92</v>
      </c>
      <c r="BC45" s="130"/>
      <c r="BD45" s="130"/>
      <c r="BE45" s="130"/>
      <c r="BF45" s="130" t="s">
        <v>92</v>
      </c>
      <c r="BG45" s="130"/>
      <c r="BH45" s="130"/>
      <c r="BI45" s="130"/>
      <c r="BJ45" s="130"/>
      <c r="BK45" s="130"/>
      <c r="BL45" s="130"/>
      <c r="BM45" s="130"/>
      <c r="BN45" s="130"/>
      <c r="BO45" s="130"/>
      <c r="BP45" s="130"/>
      <c r="BQ45" s="130"/>
      <c r="BR45" s="130"/>
      <c r="BS45" s="130"/>
      <c r="BT45" s="130"/>
      <c r="BU45" s="130"/>
      <c r="BV45" s="130"/>
      <c r="BW45" s="130"/>
      <c r="BX45" s="130"/>
    </row>
    <row r="46" spans="1:76" ht="63.75">
      <c r="A46" s="39" t="s">
        <v>354</v>
      </c>
      <c r="B46" s="39" t="s">
        <v>355</v>
      </c>
      <c r="C46" s="170">
        <v>0.2</v>
      </c>
      <c r="D46" s="39" t="s">
        <v>356</v>
      </c>
      <c r="E46" s="59">
        <v>1</v>
      </c>
      <c r="F46" s="59">
        <v>1</v>
      </c>
      <c r="G46" s="34" t="s">
        <v>357</v>
      </c>
      <c r="H46" s="170" t="s">
        <v>358</v>
      </c>
      <c r="I46" s="33" t="s">
        <v>235</v>
      </c>
      <c r="J46" s="33" t="s">
        <v>236</v>
      </c>
      <c r="K46" s="35" t="s">
        <v>359</v>
      </c>
      <c r="L46" s="33" t="s">
        <v>360</v>
      </c>
      <c r="M46" s="33" t="s">
        <v>239</v>
      </c>
      <c r="N46" s="33" t="s">
        <v>236</v>
      </c>
      <c r="O46" s="33" t="s">
        <v>240</v>
      </c>
      <c r="P46" s="33" t="s">
        <v>361</v>
      </c>
      <c r="Q46" s="33" t="s">
        <v>362</v>
      </c>
      <c r="R46" s="33" t="s">
        <v>86</v>
      </c>
      <c r="S46" s="31">
        <v>1</v>
      </c>
      <c r="T46" s="31">
        <v>0.25</v>
      </c>
      <c r="U46" s="31">
        <v>0.5</v>
      </c>
      <c r="V46" s="31">
        <v>0.75</v>
      </c>
      <c r="W46" s="31">
        <v>1</v>
      </c>
      <c r="X46" s="31">
        <v>1</v>
      </c>
      <c r="Y46" s="167">
        <v>467500000</v>
      </c>
      <c r="Z46" s="32" t="s">
        <v>118</v>
      </c>
      <c r="AA46" s="171" t="s">
        <v>370</v>
      </c>
      <c r="AB46" s="172">
        <v>93500000</v>
      </c>
      <c r="AC46" s="173">
        <v>0.2</v>
      </c>
      <c r="AD46" s="130" t="s">
        <v>371</v>
      </c>
      <c r="AE46" s="132">
        <v>46042</v>
      </c>
      <c r="AF46" s="132">
        <v>46387</v>
      </c>
      <c r="AG46" s="130" t="s">
        <v>365</v>
      </c>
      <c r="AH46" s="130" t="s">
        <v>95</v>
      </c>
      <c r="AI46" s="130"/>
      <c r="AJ46" s="130"/>
      <c r="AK46" s="130"/>
      <c r="AL46" s="130"/>
      <c r="AM46" s="130"/>
      <c r="AN46" s="130"/>
      <c r="AO46" s="130"/>
      <c r="AP46" s="130"/>
      <c r="AQ46" s="130"/>
      <c r="AR46" s="130"/>
      <c r="AS46" s="130"/>
      <c r="AT46" s="130" t="s">
        <v>92</v>
      </c>
      <c r="AU46" s="130" t="s">
        <v>92</v>
      </c>
      <c r="AV46" s="130"/>
      <c r="AW46" s="130" t="s">
        <v>92</v>
      </c>
      <c r="AX46" s="130" t="s">
        <v>92</v>
      </c>
      <c r="AY46" s="130" t="s">
        <v>92</v>
      </c>
      <c r="AZ46" s="130" t="s">
        <v>92</v>
      </c>
      <c r="BA46" s="130" t="s">
        <v>92</v>
      </c>
      <c r="BB46" s="130" t="s">
        <v>92</v>
      </c>
      <c r="BC46" s="130"/>
      <c r="BD46" s="130"/>
      <c r="BE46" s="130"/>
      <c r="BF46" s="130" t="s">
        <v>92</v>
      </c>
      <c r="BG46" s="130"/>
      <c r="BH46" s="130"/>
      <c r="BI46" s="130"/>
      <c r="BJ46" s="130"/>
      <c r="BK46" s="130"/>
      <c r="BL46" s="130"/>
      <c r="BM46" s="130"/>
      <c r="BN46" s="130"/>
      <c r="BO46" s="130"/>
      <c r="BP46" s="130"/>
      <c r="BQ46" s="130"/>
      <c r="BR46" s="130"/>
      <c r="BS46" s="130"/>
      <c r="BT46" s="130"/>
      <c r="BU46" s="130"/>
      <c r="BV46" s="130"/>
      <c r="BW46" s="130"/>
      <c r="BX46" s="130"/>
    </row>
    <row r="47" spans="1:76" ht="63.75">
      <c r="A47" s="39" t="s">
        <v>354</v>
      </c>
      <c r="B47" s="39" t="s">
        <v>355</v>
      </c>
      <c r="C47" s="170">
        <v>0.2</v>
      </c>
      <c r="D47" s="39" t="s">
        <v>356</v>
      </c>
      <c r="E47" s="59">
        <v>1</v>
      </c>
      <c r="F47" s="59">
        <v>1</v>
      </c>
      <c r="G47" s="34" t="s">
        <v>357</v>
      </c>
      <c r="H47" s="170" t="s">
        <v>358</v>
      </c>
      <c r="I47" s="33" t="s">
        <v>235</v>
      </c>
      <c r="J47" s="33" t="s">
        <v>236</v>
      </c>
      <c r="K47" s="35" t="s">
        <v>359</v>
      </c>
      <c r="L47" s="33" t="s">
        <v>360</v>
      </c>
      <c r="M47" s="33" t="s">
        <v>239</v>
      </c>
      <c r="N47" s="33" t="s">
        <v>236</v>
      </c>
      <c r="O47" s="33" t="s">
        <v>240</v>
      </c>
      <c r="P47" s="33" t="s">
        <v>361</v>
      </c>
      <c r="Q47" s="33" t="s">
        <v>362</v>
      </c>
      <c r="R47" s="33" t="s">
        <v>86</v>
      </c>
      <c r="S47" s="31">
        <v>1</v>
      </c>
      <c r="T47" s="31">
        <v>0.25</v>
      </c>
      <c r="U47" s="31">
        <v>0.5</v>
      </c>
      <c r="V47" s="31">
        <v>0.75</v>
      </c>
      <c r="W47" s="31">
        <v>1</v>
      </c>
      <c r="X47" s="31">
        <v>1</v>
      </c>
      <c r="Y47" s="167">
        <v>467500000</v>
      </c>
      <c r="Z47" s="32" t="s">
        <v>118</v>
      </c>
      <c r="AA47" s="174" t="s">
        <v>372</v>
      </c>
      <c r="AB47" s="172">
        <v>93500000</v>
      </c>
      <c r="AC47" s="175">
        <v>0.2</v>
      </c>
      <c r="AD47" s="37" t="s">
        <v>373</v>
      </c>
      <c r="AE47" s="176">
        <v>46024</v>
      </c>
      <c r="AF47" s="176">
        <v>46387</v>
      </c>
      <c r="AG47" s="37" t="s">
        <v>365</v>
      </c>
      <c r="AH47" s="37" t="s">
        <v>95</v>
      </c>
      <c r="AI47" s="37"/>
      <c r="AJ47" s="37"/>
      <c r="AK47" s="37"/>
      <c r="AL47" s="37"/>
      <c r="AM47" s="37"/>
      <c r="AN47" s="37"/>
      <c r="AO47" s="37"/>
      <c r="AP47" s="37"/>
      <c r="AQ47" s="37"/>
      <c r="AR47" s="37"/>
      <c r="AS47" s="37"/>
      <c r="AT47" s="37" t="s">
        <v>92</v>
      </c>
      <c r="AU47" s="37" t="s">
        <v>92</v>
      </c>
      <c r="AV47" s="37"/>
      <c r="AW47" s="37" t="s">
        <v>92</v>
      </c>
      <c r="AX47" s="37" t="s">
        <v>92</v>
      </c>
      <c r="AY47" s="37" t="s">
        <v>92</v>
      </c>
      <c r="AZ47" s="37" t="s">
        <v>92</v>
      </c>
      <c r="BA47" s="37" t="s">
        <v>92</v>
      </c>
      <c r="BB47" s="37" t="s">
        <v>92</v>
      </c>
      <c r="BC47" s="37"/>
      <c r="BD47" s="37"/>
      <c r="BE47" s="37"/>
      <c r="BF47" s="37" t="s">
        <v>92</v>
      </c>
      <c r="BG47" s="37"/>
      <c r="BH47" s="37"/>
      <c r="BI47" s="37"/>
      <c r="BJ47" s="37"/>
      <c r="BK47" s="37"/>
      <c r="BL47" s="37"/>
      <c r="BM47" s="37"/>
      <c r="BN47" s="37"/>
      <c r="BO47" s="37"/>
      <c r="BP47" s="37"/>
      <c r="BQ47" s="37"/>
      <c r="BR47" s="37"/>
      <c r="BS47" s="37"/>
      <c r="BT47" s="37"/>
      <c r="BU47" s="37"/>
      <c r="BV47" s="37"/>
      <c r="BW47" s="37"/>
      <c r="BX47" s="37"/>
    </row>
    <row r="48" spans="1:76" ht="90" customHeight="1">
      <c r="A48" s="39" t="s">
        <v>354</v>
      </c>
      <c r="B48" s="39" t="s">
        <v>355</v>
      </c>
      <c r="C48" s="170">
        <v>0.2</v>
      </c>
      <c r="D48" s="39" t="s">
        <v>356</v>
      </c>
      <c r="E48" s="59">
        <v>1</v>
      </c>
      <c r="F48" s="59">
        <v>1</v>
      </c>
      <c r="G48" s="38" t="s">
        <v>374</v>
      </c>
      <c r="H48" s="39" t="s">
        <v>375</v>
      </c>
      <c r="I48" s="37" t="s">
        <v>376</v>
      </c>
      <c r="J48" s="37" t="s">
        <v>236</v>
      </c>
      <c r="K48" s="40" t="s">
        <v>377</v>
      </c>
      <c r="L48" s="37" t="s">
        <v>378</v>
      </c>
      <c r="M48" s="37" t="s">
        <v>379</v>
      </c>
      <c r="N48" s="37" t="s">
        <v>236</v>
      </c>
      <c r="O48" s="37" t="s">
        <v>240</v>
      </c>
      <c r="P48" s="37" t="s">
        <v>380</v>
      </c>
      <c r="Q48" s="37" t="s">
        <v>381</v>
      </c>
      <c r="R48" s="37" t="s">
        <v>86</v>
      </c>
      <c r="S48" s="36">
        <v>1</v>
      </c>
      <c r="T48" s="36">
        <v>0.05</v>
      </c>
      <c r="U48" s="36">
        <v>0.2</v>
      </c>
      <c r="V48" s="36">
        <v>0.95</v>
      </c>
      <c r="W48" s="36">
        <v>1</v>
      </c>
      <c r="X48" s="36">
        <v>1</v>
      </c>
      <c r="Y48" s="52">
        <v>0</v>
      </c>
      <c r="Z48" s="53"/>
      <c r="AA48" s="130" t="s">
        <v>382</v>
      </c>
      <c r="AB48" s="130"/>
      <c r="AC48" s="131">
        <v>0.8</v>
      </c>
      <c r="AD48" s="130" t="s">
        <v>383</v>
      </c>
      <c r="AE48" s="132">
        <v>46068</v>
      </c>
      <c r="AF48" s="132">
        <v>46356</v>
      </c>
      <c r="AG48" s="130" t="s">
        <v>384</v>
      </c>
      <c r="AH48" s="130" t="s">
        <v>385</v>
      </c>
      <c r="AI48" s="130"/>
      <c r="AJ48" s="130"/>
      <c r="AK48" s="130"/>
      <c r="AL48" s="130"/>
      <c r="AM48" s="130"/>
      <c r="AN48" s="130"/>
      <c r="AO48" s="130"/>
      <c r="AP48" s="130"/>
      <c r="AQ48" s="130"/>
      <c r="AR48" s="37" t="s">
        <v>92</v>
      </c>
      <c r="AS48" s="37"/>
      <c r="AT48" s="37" t="s">
        <v>92</v>
      </c>
      <c r="AU48" s="37" t="s">
        <v>92</v>
      </c>
      <c r="AV48" s="37"/>
      <c r="AW48" s="37" t="s">
        <v>92</v>
      </c>
      <c r="AX48" s="37" t="s">
        <v>92</v>
      </c>
      <c r="AY48" s="37" t="s">
        <v>92</v>
      </c>
      <c r="AZ48" s="37" t="s">
        <v>92</v>
      </c>
      <c r="BA48" s="37" t="s">
        <v>92</v>
      </c>
      <c r="BB48" s="37" t="s">
        <v>92</v>
      </c>
      <c r="BC48" s="37" t="s">
        <v>92</v>
      </c>
      <c r="BD48" s="37"/>
      <c r="BE48" s="37" t="s">
        <v>92</v>
      </c>
      <c r="BF48" s="37" t="s">
        <v>92</v>
      </c>
      <c r="BG48" s="130" t="s">
        <v>92</v>
      </c>
      <c r="BH48" s="130"/>
      <c r="BI48" s="130"/>
      <c r="BJ48" s="130"/>
      <c r="BK48" s="130"/>
      <c r="BL48" s="130"/>
      <c r="BM48" s="130"/>
      <c r="BN48" s="130"/>
      <c r="BO48" s="130"/>
      <c r="BP48" s="130"/>
      <c r="BQ48" s="130"/>
      <c r="BR48" s="130"/>
      <c r="BS48" s="130"/>
      <c r="BT48" s="130"/>
      <c r="BU48" s="130"/>
      <c r="BV48" s="130"/>
      <c r="BW48" s="130"/>
      <c r="BX48" s="130"/>
    </row>
    <row r="49" spans="1:76" ht="74.25" customHeight="1">
      <c r="A49" s="39" t="s">
        <v>354</v>
      </c>
      <c r="B49" s="39" t="s">
        <v>355</v>
      </c>
      <c r="C49" s="170">
        <v>0.2</v>
      </c>
      <c r="D49" s="39" t="s">
        <v>356</v>
      </c>
      <c r="E49" s="59">
        <v>1</v>
      </c>
      <c r="F49" s="59">
        <v>1</v>
      </c>
      <c r="G49" s="38" t="s">
        <v>374</v>
      </c>
      <c r="H49" s="39" t="s">
        <v>375</v>
      </c>
      <c r="I49" s="37" t="s">
        <v>376</v>
      </c>
      <c r="J49" s="37" t="s">
        <v>236</v>
      </c>
      <c r="K49" s="40" t="s">
        <v>377</v>
      </c>
      <c r="L49" s="37" t="s">
        <v>378</v>
      </c>
      <c r="M49" s="37" t="s">
        <v>379</v>
      </c>
      <c r="N49" s="37" t="s">
        <v>236</v>
      </c>
      <c r="O49" s="37" t="s">
        <v>240</v>
      </c>
      <c r="P49" s="37" t="s">
        <v>380</v>
      </c>
      <c r="Q49" s="37" t="s">
        <v>381</v>
      </c>
      <c r="R49" s="37" t="s">
        <v>86</v>
      </c>
      <c r="S49" s="36">
        <v>1</v>
      </c>
      <c r="T49" s="36">
        <v>0.05</v>
      </c>
      <c r="U49" s="36">
        <v>0.2</v>
      </c>
      <c r="V49" s="36">
        <v>0.95</v>
      </c>
      <c r="W49" s="36">
        <v>1</v>
      </c>
      <c r="X49" s="36">
        <v>1</v>
      </c>
      <c r="Y49" s="52">
        <v>0</v>
      </c>
      <c r="Z49" s="53"/>
      <c r="AA49" s="130" t="s">
        <v>386</v>
      </c>
      <c r="AB49" s="130"/>
      <c r="AC49" s="131">
        <v>0.2</v>
      </c>
      <c r="AD49" s="130" t="s">
        <v>383</v>
      </c>
      <c r="AE49" s="132">
        <v>46204</v>
      </c>
      <c r="AF49" s="132">
        <v>46295</v>
      </c>
      <c r="AG49" s="130" t="s">
        <v>384</v>
      </c>
      <c r="AH49" s="130" t="s">
        <v>387</v>
      </c>
      <c r="AI49" s="130"/>
      <c r="AJ49" s="130"/>
      <c r="AK49" s="130"/>
      <c r="AL49" s="130"/>
      <c r="AM49" s="130"/>
      <c r="AN49" s="130"/>
      <c r="AO49" s="130"/>
      <c r="AP49" s="130"/>
      <c r="AQ49" s="130"/>
      <c r="AR49" s="37" t="s">
        <v>92</v>
      </c>
      <c r="AS49" s="37"/>
      <c r="AT49" s="37" t="s">
        <v>92</v>
      </c>
      <c r="AU49" s="37" t="s">
        <v>92</v>
      </c>
      <c r="AV49" s="37"/>
      <c r="AW49" s="37" t="s">
        <v>92</v>
      </c>
      <c r="AX49" s="37" t="s">
        <v>92</v>
      </c>
      <c r="AY49" s="37" t="s">
        <v>92</v>
      </c>
      <c r="AZ49" s="37" t="s">
        <v>92</v>
      </c>
      <c r="BA49" s="37" t="s">
        <v>92</v>
      </c>
      <c r="BB49" s="37" t="s">
        <v>92</v>
      </c>
      <c r="BC49" s="37" t="s">
        <v>92</v>
      </c>
      <c r="BD49" s="37"/>
      <c r="BE49" s="37" t="s">
        <v>92</v>
      </c>
      <c r="BF49" s="37" t="s">
        <v>92</v>
      </c>
      <c r="BG49" s="130" t="s">
        <v>92</v>
      </c>
      <c r="BH49" s="130"/>
      <c r="BI49" s="130"/>
      <c r="BJ49" s="130"/>
      <c r="BK49" s="130"/>
      <c r="BL49" s="130"/>
      <c r="BM49" s="130"/>
      <c r="BN49" s="130"/>
      <c r="BO49" s="130"/>
      <c r="BP49" s="130"/>
      <c r="BQ49" s="130"/>
      <c r="BR49" s="130"/>
      <c r="BS49" s="130"/>
      <c r="BT49" s="130"/>
      <c r="BU49" s="130"/>
      <c r="BV49" s="130"/>
      <c r="BW49" s="130"/>
      <c r="BX49" s="130"/>
    </row>
    <row r="50" spans="1:76" ht="40.5" customHeight="1">
      <c r="A50" s="39" t="s">
        <v>354</v>
      </c>
      <c r="B50" s="39" t="s">
        <v>355</v>
      </c>
      <c r="C50" s="170">
        <v>0.2</v>
      </c>
      <c r="D50" s="39" t="s">
        <v>356</v>
      </c>
      <c r="E50" s="59">
        <v>1</v>
      </c>
      <c r="F50" s="59">
        <v>1</v>
      </c>
      <c r="G50" s="43" t="s">
        <v>388</v>
      </c>
      <c r="H50" s="43" t="s">
        <v>389</v>
      </c>
      <c r="I50" s="42" t="s">
        <v>390</v>
      </c>
      <c r="J50" s="42" t="s">
        <v>168</v>
      </c>
      <c r="K50" s="42" t="s">
        <v>391</v>
      </c>
      <c r="L50" s="42" t="s">
        <v>392</v>
      </c>
      <c r="M50" s="42" t="s">
        <v>393</v>
      </c>
      <c r="N50" s="42" t="s">
        <v>168</v>
      </c>
      <c r="O50" s="42" t="s">
        <v>240</v>
      </c>
      <c r="P50" s="42" t="s">
        <v>394</v>
      </c>
      <c r="Q50" s="42" t="s">
        <v>395</v>
      </c>
      <c r="R50" s="42" t="s">
        <v>86</v>
      </c>
      <c r="S50" s="41">
        <v>0.94</v>
      </c>
      <c r="T50" s="41">
        <v>0.15</v>
      </c>
      <c r="U50" s="41">
        <v>0.4</v>
      </c>
      <c r="V50" s="41">
        <v>0.75</v>
      </c>
      <c r="W50" s="41">
        <v>1</v>
      </c>
      <c r="X50" s="41">
        <v>1</v>
      </c>
      <c r="Y50" s="168">
        <v>45100000</v>
      </c>
      <c r="Z50" s="42" t="s">
        <v>341</v>
      </c>
      <c r="AA50" s="133" t="s">
        <v>396</v>
      </c>
      <c r="AB50" s="133"/>
      <c r="AC50" s="134">
        <v>0.25</v>
      </c>
      <c r="AD50" s="133" t="s">
        <v>397</v>
      </c>
      <c r="AE50" s="135">
        <v>46054</v>
      </c>
      <c r="AF50" s="135">
        <v>46387</v>
      </c>
      <c r="AG50" s="133" t="s">
        <v>390</v>
      </c>
      <c r="AH50" s="133" t="s">
        <v>95</v>
      </c>
      <c r="AI50" s="133" t="s">
        <v>92</v>
      </c>
      <c r="AJ50" s="133"/>
      <c r="AK50" s="133"/>
      <c r="AL50" s="133"/>
      <c r="AM50" s="133"/>
      <c r="AN50" s="133"/>
      <c r="AO50" s="133"/>
      <c r="AP50" s="133"/>
      <c r="AQ50" s="133"/>
      <c r="AR50" s="133"/>
      <c r="AS50" s="133"/>
      <c r="AT50" s="133" t="s">
        <v>92</v>
      </c>
      <c r="AU50" s="133" t="s">
        <v>92</v>
      </c>
      <c r="AV50" s="133"/>
      <c r="AW50" s="133" t="s">
        <v>92</v>
      </c>
      <c r="AX50" s="133" t="s">
        <v>92</v>
      </c>
      <c r="AY50" s="133" t="s">
        <v>92</v>
      </c>
      <c r="AZ50" s="133" t="s">
        <v>92</v>
      </c>
      <c r="BA50" s="133" t="s">
        <v>92</v>
      </c>
      <c r="BB50" s="133" t="s">
        <v>92</v>
      </c>
      <c r="BC50" s="133" t="s">
        <v>92</v>
      </c>
      <c r="BD50" s="133"/>
      <c r="BE50" s="133" t="s">
        <v>92</v>
      </c>
      <c r="BF50" s="133" t="s">
        <v>92</v>
      </c>
      <c r="BG50" s="133" t="s">
        <v>92</v>
      </c>
      <c r="BH50" s="133"/>
      <c r="BI50" s="133"/>
      <c r="BJ50" s="133"/>
      <c r="BK50" s="133"/>
      <c r="BL50" s="133"/>
      <c r="BM50" s="133"/>
      <c r="BN50" s="133"/>
      <c r="BO50" s="133"/>
      <c r="BP50" s="133"/>
      <c r="BQ50" s="133"/>
      <c r="BR50" s="133"/>
      <c r="BS50" s="133"/>
      <c r="BT50" s="133"/>
      <c r="BU50" s="133"/>
      <c r="BV50" s="133"/>
      <c r="BW50" s="133"/>
      <c r="BX50" s="133"/>
    </row>
    <row r="51" spans="1:76" ht="51">
      <c r="A51" s="39" t="s">
        <v>354</v>
      </c>
      <c r="B51" s="39" t="s">
        <v>355</v>
      </c>
      <c r="C51" s="170">
        <v>0.2</v>
      </c>
      <c r="D51" s="39" t="s">
        <v>356</v>
      </c>
      <c r="E51" s="59">
        <v>1</v>
      </c>
      <c r="F51" s="59">
        <v>1</v>
      </c>
      <c r="G51" s="43" t="s">
        <v>388</v>
      </c>
      <c r="H51" s="43" t="s">
        <v>389</v>
      </c>
      <c r="I51" s="42" t="s">
        <v>390</v>
      </c>
      <c r="J51" s="42" t="s">
        <v>168</v>
      </c>
      <c r="K51" s="42" t="s">
        <v>391</v>
      </c>
      <c r="L51" s="42" t="s">
        <v>392</v>
      </c>
      <c r="M51" s="42" t="s">
        <v>393</v>
      </c>
      <c r="N51" s="42" t="s">
        <v>168</v>
      </c>
      <c r="O51" s="42" t="s">
        <v>240</v>
      </c>
      <c r="P51" s="42" t="s">
        <v>394</v>
      </c>
      <c r="Q51" s="42" t="s">
        <v>395</v>
      </c>
      <c r="R51" s="42" t="s">
        <v>86</v>
      </c>
      <c r="S51" s="41">
        <v>0.94</v>
      </c>
      <c r="T51" s="41">
        <v>0.15</v>
      </c>
      <c r="U51" s="41">
        <v>0.4</v>
      </c>
      <c r="V51" s="41">
        <v>0.75</v>
      </c>
      <c r="W51" s="41">
        <v>1</v>
      </c>
      <c r="X51" s="41">
        <v>1</v>
      </c>
      <c r="Y51" s="168">
        <v>45100000</v>
      </c>
      <c r="Z51" s="42" t="s">
        <v>341</v>
      </c>
      <c r="AA51" s="133" t="s">
        <v>398</v>
      </c>
      <c r="AB51" s="136">
        <v>45100000</v>
      </c>
      <c r="AC51" s="134">
        <v>0.25</v>
      </c>
      <c r="AD51" s="133" t="s">
        <v>399</v>
      </c>
      <c r="AE51" s="135">
        <v>46054</v>
      </c>
      <c r="AF51" s="135">
        <v>46387</v>
      </c>
      <c r="AG51" s="133" t="s">
        <v>390</v>
      </c>
      <c r="AH51" s="133" t="s">
        <v>95</v>
      </c>
      <c r="AI51" s="133"/>
      <c r="AJ51" s="133" t="s">
        <v>92</v>
      </c>
      <c r="AK51" s="133" t="s">
        <v>92</v>
      </c>
      <c r="AL51" s="133"/>
      <c r="AM51" s="133"/>
      <c r="AN51" s="133" t="s">
        <v>92</v>
      </c>
      <c r="AO51" s="133"/>
      <c r="AP51" s="133"/>
      <c r="AQ51" s="133"/>
      <c r="AR51" s="133"/>
      <c r="AS51" s="133"/>
      <c r="AT51" s="133" t="s">
        <v>92</v>
      </c>
      <c r="AU51" s="133" t="s">
        <v>92</v>
      </c>
      <c r="AV51" s="133"/>
      <c r="AW51" s="133" t="s">
        <v>92</v>
      </c>
      <c r="AX51" s="133" t="s">
        <v>92</v>
      </c>
      <c r="AY51" s="133" t="s">
        <v>92</v>
      </c>
      <c r="AZ51" s="133" t="s">
        <v>92</v>
      </c>
      <c r="BA51" s="133" t="s">
        <v>92</v>
      </c>
      <c r="BB51" s="133" t="s">
        <v>92</v>
      </c>
      <c r="BC51" s="133" t="s">
        <v>92</v>
      </c>
      <c r="BD51" s="133"/>
      <c r="BE51" s="133" t="s">
        <v>92</v>
      </c>
      <c r="BF51" s="133" t="s">
        <v>92</v>
      </c>
      <c r="BG51" s="133" t="s">
        <v>92</v>
      </c>
      <c r="BH51" s="133"/>
      <c r="BI51" s="133"/>
      <c r="BJ51" s="133"/>
      <c r="BK51" s="133"/>
      <c r="BL51" s="133"/>
      <c r="BM51" s="133"/>
      <c r="BN51" s="133"/>
      <c r="BO51" s="133" t="s">
        <v>92</v>
      </c>
      <c r="BP51" s="133"/>
      <c r="BQ51" s="133"/>
      <c r="BR51" s="133"/>
      <c r="BS51" s="133"/>
      <c r="BT51" s="133"/>
      <c r="BU51" s="133"/>
      <c r="BV51" s="133"/>
      <c r="BW51" s="133"/>
      <c r="BX51" s="133"/>
    </row>
    <row r="52" spans="1:76" ht="51">
      <c r="A52" s="39" t="s">
        <v>354</v>
      </c>
      <c r="B52" s="39" t="s">
        <v>355</v>
      </c>
      <c r="C52" s="170">
        <v>0.2</v>
      </c>
      <c r="D52" s="39" t="s">
        <v>356</v>
      </c>
      <c r="E52" s="59">
        <v>1</v>
      </c>
      <c r="F52" s="59">
        <v>1</v>
      </c>
      <c r="G52" s="43" t="s">
        <v>388</v>
      </c>
      <c r="H52" s="43" t="s">
        <v>389</v>
      </c>
      <c r="I52" s="42" t="s">
        <v>390</v>
      </c>
      <c r="J52" s="42" t="s">
        <v>168</v>
      </c>
      <c r="K52" s="42" t="s">
        <v>391</v>
      </c>
      <c r="L52" s="42" t="s">
        <v>392</v>
      </c>
      <c r="M52" s="42" t="s">
        <v>393</v>
      </c>
      <c r="N52" s="42" t="s">
        <v>168</v>
      </c>
      <c r="O52" s="42" t="s">
        <v>240</v>
      </c>
      <c r="P52" s="42" t="s">
        <v>394</v>
      </c>
      <c r="Q52" s="42" t="s">
        <v>395</v>
      </c>
      <c r="R52" s="42" t="s">
        <v>86</v>
      </c>
      <c r="S52" s="41">
        <v>0.94</v>
      </c>
      <c r="T52" s="41">
        <v>0.15</v>
      </c>
      <c r="U52" s="41">
        <v>0.4</v>
      </c>
      <c r="V52" s="41">
        <v>0.75</v>
      </c>
      <c r="W52" s="41">
        <v>1</v>
      </c>
      <c r="X52" s="41">
        <v>1</v>
      </c>
      <c r="Y52" s="168">
        <v>45100000</v>
      </c>
      <c r="Z52" s="42" t="s">
        <v>341</v>
      </c>
      <c r="AA52" s="133" t="s">
        <v>400</v>
      </c>
      <c r="AB52" s="133"/>
      <c r="AC52" s="134">
        <v>0.25</v>
      </c>
      <c r="AD52" s="133" t="s">
        <v>401</v>
      </c>
      <c r="AE52" s="135">
        <v>46054</v>
      </c>
      <c r="AF52" s="135">
        <v>46387</v>
      </c>
      <c r="AG52" s="133" t="s">
        <v>390</v>
      </c>
      <c r="AH52" s="133" t="s">
        <v>95</v>
      </c>
      <c r="AI52" s="133" t="s">
        <v>92</v>
      </c>
      <c r="AJ52" s="133"/>
      <c r="AK52" s="133"/>
      <c r="AL52" s="133"/>
      <c r="AM52" s="133"/>
      <c r="AN52" s="133"/>
      <c r="AO52" s="133"/>
      <c r="AP52" s="133"/>
      <c r="AQ52" s="133"/>
      <c r="AR52" s="133"/>
      <c r="AS52" s="133"/>
      <c r="AT52" s="133" t="s">
        <v>92</v>
      </c>
      <c r="AU52" s="133" t="s">
        <v>92</v>
      </c>
      <c r="AV52" s="133"/>
      <c r="AW52" s="133" t="s">
        <v>92</v>
      </c>
      <c r="AX52" s="133" t="s">
        <v>92</v>
      </c>
      <c r="AY52" s="133" t="s">
        <v>92</v>
      </c>
      <c r="AZ52" s="133" t="s">
        <v>92</v>
      </c>
      <c r="BA52" s="133" t="s">
        <v>92</v>
      </c>
      <c r="BB52" s="133" t="s">
        <v>92</v>
      </c>
      <c r="BC52" s="133" t="s">
        <v>92</v>
      </c>
      <c r="BD52" s="133"/>
      <c r="BE52" s="133" t="s">
        <v>92</v>
      </c>
      <c r="BF52" s="133" t="s">
        <v>92</v>
      </c>
      <c r="BG52" s="133" t="s">
        <v>92</v>
      </c>
      <c r="BH52" s="133"/>
      <c r="BI52" s="133"/>
      <c r="BJ52" s="133"/>
      <c r="BK52" s="133"/>
      <c r="BL52" s="133"/>
      <c r="BM52" s="133"/>
      <c r="BN52" s="133"/>
      <c r="BO52" s="133"/>
      <c r="BP52" s="133"/>
      <c r="BQ52" s="133"/>
      <c r="BR52" s="133"/>
      <c r="BS52" s="133"/>
      <c r="BT52" s="133"/>
      <c r="BU52" s="133"/>
      <c r="BV52" s="133"/>
      <c r="BW52" s="133"/>
      <c r="BX52" s="133"/>
    </row>
    <row r="53" spans="1:76" ht="51">
      <c r="A53" s="39" t="s">
        <v>354</v>
      </c>
      <c r="B53" s="39" t="s">
        <v>355</v>
      </c>
      <c r="C53" s="170">
        <v>0.2</v>
      </c>
      <c r="D53" s="39" t="s">
        <v>356</v>
      </c>
      <c r="E53" s="59">
        <v>1</v>
      </c>
      <c r="F53" s="59">
        <v>1</v>
      </c>
      <c r="G53" s="43" t="s">
        <v>388</v>
      </c>
      <c r="H53" s="43" t="s">
        <v>389</v>
      </c>
      <c r="I53" s="42" t="s">
        <v>390</v>
      </c>
      <c r="J53" s="42" t="s">
        <v>168</v>
      </c>
      <c r="K53" s="42" t="s">
        <v>391</v>
      </c>
      <c r="L53" s="42" t="s">
        <v>392</v>
      </c>
      <c r="M53" s="42" t="s">
        <v>393</v>
      </c>
      <c r="N53" s="42" t="s">
        <v>168</v>
      </c>
      <c r="O53" s="42" t="s">
        <v>240</v>
      </c>
      <c r="P53" s="42" t="s">
        <v>394</v>
      </c>
      <c r="Q53" s="42" t="s">
        <v>395</v>
      </c>
      <c r="R53" s="42" t="s">
        <v>86</v>
      </c>
      <c r="S53" s="41">
        <v>0.94</v>
      </c>
      <c r="T53" s="41">
        <v>0.15</v>
      </c>
      <c r="U53" s="41">
        <v>0.4</v>
      </c>
      <c r="V53" s="41">
        <v>0.75</v>
      </c>
      <c r="W53" s="41">
        <v>1</v>
      </c>
      <c r="X53" s="41">
        <v>1</v>
      </c>
      <c r="Y53" s="168">
        <v>45100000</v>
      </c>
      <c r="Z53" s="42" t="s">
        <v>341</v>
      </c>
      <c r="AA53" s="133" t="s">
        <v>402</v>
      </c>
      <c r="AB53" s="133"/>
      <c r="AC53" s="134">
        <v>0.25</v>
      </c>
      <c r="AD53" s="133" t="s">
        <v>403</v>
      </c>
      <c r="AE53" s="135">
        <v>46054</v>
      </c>
      <c r="AF53" s="135">
        <v>46387</v>
      </c>
      <c r="AG53" s="133" t="s">
        <v>390</v>
      </c>
      <c r="AH53" s="133" t="s">
        <v>95</v>
      </c>
      <c r="AI53" s="133"/>
      <c r="AJ53" s="133"/>
      <c r="AK53" s="133"/>
      <c r="AL53" s="133"/>
      <c r="AM53" s="133"/>
      <c r="AN53" s="133"/>
      <c r="AO53" s="133"/>
      <c r="AP53" s="133"/>
      <c r="AQ53" s="133"/>
      <c r="AR53" s="133"/>
      <c r="AS53" s="133"/>
      <c r="AT53" s="133" t="s">
        <v>92</v>
      </c>
      <c r="AU53" s="133" t="s">
        <v>92</v>
      </c>
      <c r="AV53" s="133"/>
      <c r="AW53" s="133" t="s">
        <v>92</v>
      </c>
      <c r="AX53" s="133" t="s">
        <v>92</v>
      </c>
      <c r="AY53" s="133" t="s">
        <v>92</v>
      </c>
      <c r="AZ53" s="133" t="s">
        <v>92</v>
      </c>
      <c r="BA53" s="133" t="s">
        <v>92</v>
      </c>
      <c r="BB53" s="133" t="s">
        <v>92</v>
      </c>
      <c r="BC53" s="133" t="s">
        <v>92</v>
      </c>
      <c r="BD53" s="133"/>
      <c r="BE53" s="133" t="s">
        <v>92</v>
      </c>
      <c r="BF53" s="133" t="s">
        <v>92</v>
      </c>
      <c r="BG53" s="133" t="s">
        <v>92</v>
      </c>
      <c r="BH53" s="133"/>
      <c r="BI53" s="133"/>
      <c r="BJ53" s="133"/>
      <c r="BK53" s="133"/>
      <c r="BL53" s="133"/>
      <c r="BM53" s="133"/>
      <c r="BN53" s="133"/>
      <c r="BO53" s="133"/>
      <c r="BP53" s="133"/>
      <c r="BQ53" s="133"/>
      <c r="BR53" s="133"/>
      <c r="BS53" s="133"/>
      <c r="BT53" s="133"/>
      <c r="BU53" s="133"/>
      <c r="BV53" s="133"/>
      <c r="BW53" s="133"/>
      <c r="BX53" s="133"/>
    </row>
    <row r="54" spans="1:76" ht="114.75">
      <c r="A54" s="39" t="s">
        <v>354</v>
      </c>
      <c r="B54" s="39" t="s">
        <v>355</v>
      </c>
      <c r="C54" s="170">
        <v>0.2</v>
      </c>
      <c r="D54" s="39" t="s">
        <v>356</v>
      </c>
      <c r="E54" s="59">
        <v>1</v>
      </c>
      <c r="F54" s="59">
        <v>1</v>
      </c>
      <c r="G54" s="46" t="s">
        <v>404</v>
      </c>
      <c r="H54" s="47" t="s">
        <v>405</v>
      </c>
      <c r="I54" s="45" t="s">
        <v>406</v>
      </c>
      <c r="J54" s="45" t="s">
        <v>168</v>
      </c>
      <c r="K54" s="48" t="s">
        <v>407</v>
      </c>
      <c r="L54" s="45" t="s">
        <v>408</v>
      </c>
      <c r="M54" s="45" t="s">
        <v>409</v>
      </c>
      <c r="N54" s="45" t="s">
        <v>410</v>
      </c>
      <c r="O54" s="45" t="s">
        <v>411</v>
      </c>
      <c r="P54" s="45" t="s">
        <v>411</v>
      </c>
      <c r="Q54" s="45" t="s">
        <v>412</v>
      </c>
      <c r="R54" s="45" t="s">
        <v>86</v>
      </c>
      <c r="S54" s="45" t="s">
        <v>413</v>
      </c>
      <c r="T54" s="44">
        <v>0.25</v>
      </c>
      <c r="U54" s="44">
        <v>0.5</v>
      </c>
      <c r="V54" s="44">
        <v>0.75</v>
      </c>
      <c r="W54" s="44">
        <v>1</v>
      </c>
      <c r="X54" s="44">
        <v>1</v>
      </c>
      <c r="Y54" s="169">
        <v>137000000</v>
      </c>
      <c r="Z54" s="45" t="s">
        <v>341</v>
      </c>
      <c r="AA54" s="137" t="s">
        <v>414</v>
      </c>
      <c r="AB54" s="137"/>
      <c r="AC54" s="138">
        <v>0.3</v>
      </c>
      <c r="AD54" s="137" t="s">
        <v>415</v>
      </c>
      <c r="AE54" s="135">
        <v>46023</v>
      </c>
      <c r="AF54" s="135">
        <v>46053</v>
      </c>
      <c r="AG54" s="137" t="s">
        <v>416</v>
      </c>
      <c r="AH54" s="137" t="s">
        <v>95</v>
      </c>
      <c r="AI54" s="130" t="s">
        <v>123</v>
      </c>
      <c r="AJ54" s="130"/>
      <c r="AK54" s="130"/>
      <c r="AL54" s="130" t="s">
        <v>123</v>
      </c>
      <c r="AM54" s="130"/>
      <c r="AN54" s="130"/>
      <c r="AO54" s="130"/>
      <c r="AP54" s="130"/>
      <c r="AQ54" s="130"/>
      <c r="AR54" s="130"/>
      <c r="AS54" s="130"/>
      <c r="AT54" s="130" t="s">
        <v>123</v>
      </c>
      <c r="AU54" s="130" t="s">
        <v>123</v>
      </c>
      <c r="AV54" s="130"/>
      <c r="AW54" s="130"/>
      <c r="AX54" s="130"/>
      <c r="AY54" s="130"/>
      <c r="AZ54" s="130"/>
      <c r="BA54" s="130"/>
      <c r="BB54" s="130"/>
      <c r="BC54" s="130"/>
      <c r="BD54" s="130"/>
      <c r="BE54" s="130" t="s">
        <v>123</v>
      </c>
      <c r="BF54" s="130" t="s">
        <v>123</v>
      </c>
      <c r="BG54" s="130" t="s">
        <v>123</v>
      </c>
      <c r="BH54" s="130"/>
      <c r="BI54" s="130"/>
      <c r="BJ54" s="130"/>
      <c r="BK54" s="130"/>
      <c r="BL54" s="130"/>
      <c r="BM54" s="130"/>
      <c r="BN54" s="130"/>
      <c r="BO54" s="130"/>
      <c r="BP54" s="130" t="s">
        <v>123</v>
      </c>
      <c r="BQ54" s="130" t="s">
        <v>123</v>
      </c>
      <c r="BR54" s="130" t="s">
        <v>123</v>
      </c>
      <c r="BS54" s="130" t="s">
        <v>123</v>
      </c>
      <c r="BT54" s="130" t="s">
        <v>123</v>
      </c>
      <c r="BU54" s="130" t="s">
        <v>123</v>
      </c>
      <c r="BV54" s="130"/>
      <c r="BW54" s="130"/>
      <c r="BX54" s="130"/>
    </row>
    <row r="55" spans="1:76" ht="114.75">
      <c r="A55" s="39" t="s">
        <v>354</v>
      </c>
      <c r="B55" s="39" t="s">
        <v>355</v>
      </c>
      <c r="C55" s="170">
        <v>0.2</v>
      </c>
      <c r="D55" s="39" t="s">
        <v>356</v>
      </c>
      <c r="E55" s="59">
        <v>1</v>
      </c>
      <c r="F55" s="59">
        <v>1</v>
      </c>
      <c r="G55" s="46" t="s">
        <v>404</v>
      </c>
      <c r="H55" s="47" t="s">
        <v>405</v>
      </c>
      <c r="I55" s="45" t="s">
        <v>406</v>
      </c>
      <c r="J55" s="45" t="s">
        <v>168</v>
      </c>
      <c r="K55" s="48" t="s">
        <v>407</v>
      </c>
      <c r="L55" s="45" t="s">
        <v>408</v>
      </c>
      <c r="M55" s="45" t="s">
        <v>409</v>
      </c>
      <c r="N55" s="45" t="s">
        <v>410</v>
      </c>
      <c r="O55" s="45" t="s">
        <v>411</v>
      </c>
      <c r="P55" s="45" t="s">
        <v>411</v>
      </c>
      <c r="Q55" s="45" t="s">
        <v>412</v>
      </c>
      <c r="R55" s="45" t="s">
        <v>86</v>
      </c>
      <c r="S55" s="45" t="s">
        <v>413</v>
      </c>
      <c r="T55" s="44">
        <v>0.25</v>
      </c>
      <c r="U55" s="44">
        <v>0.5</v>
      </c>
      <c r="V55" s="44">
        <v>0.75</v>
      </c>
      <c r="W55" s="44">
        <v>1</v>
      </c>
      <c r="X55" s="44">
        <v>1</v>
      </c>
      <c r="Y55" s="169">
        <v>137000000</v>
      </c>
      <c r="Z55" s="45" t="s">
        <v>341</v>
      </c>
      <c r="AA55" s="137" t="s">
        <v>417</v>
      </c>
      <c r="AB55" s="139">
        <v>137000000</v>
      </c>
      <c r="AC55" s="138">
        <v>0.6</v>
      </c>
      <c r="AD55" s="137" t="s">
        <v>418</v>
      </c>
      <c r="AE55" s="135">
        <v>46054</v>
      </c>
      <c r="AF55" s="135">
        <v>46387</v>
      </c>
      <c r="AG55" s="137" t="s">
        <v>416</v>
      </c>
      <c r="AH55" s="137" t="s">
        <v>95</v>
      </c>
      <c r="AI55" s="130"/>
      <c r="AJ55" s="130" t="s">
        <v>123</v>
      </c>
      <c r="AK55" s="130" t="s">
        <v>123</v>
      </c>
      <c r="AL55" s="130" t="s">
        <v>123</v>
      </c>
      <c r="AM55" s="130" t="s">
        <v>123</v>
      </c>
      <c r="AN55" s="130" t="s">
        <v>123</v>
      </c>
      <c r="AO55" s="130" t="s">
        <v>123</v>
      </c>
      <c r="AP55" s="130"/>
      <c r="AQ55" s="130"/>
      <c r="AR55" s="130"/>
      <c r="AS55" s="130"/>
      <c r="AT55" s="130" t="s">
        <v>123</v>
      </c>
      <c r="AU55" s="130" t="s">
        <v>123</v>
      </c>
      <c r="AV55" s="130"/>
      <c r="AW55" s="130"/>
      <c r="AX55" s="130" t="s">
        <v>123</v>
      </c>
      <c r="AY55" s="130"/>
      <c r="AZ55" s="130" t="s">
        <v>123</v>
      </c>
      <c r="BA55" s="130"/>
      <c r="BB55" s="130" t="s">
        <v>123</v>
      </c>
      <c r="BC55" s="130"/>
      <c r="BD55" s="130"/>
      <c r="BE55" s="130" t="s">
        <v>123</v>
      </c>
      <c r="BF55" s="130" t="s">
        <v>123</v>
      </c>
      <c r="BG55" s="130" t="s">
        <v>123</v>
      </c>
      <c r="BH55" s="130"/>
      <c r="BI55" s="130"/>
      <c r="BJ55" s="130"/>
      <c r="BK55" s="130"/>
      <c r="BL55" s="130"/>
      <c r="BM55" s="130"/>
      <c r="BN55" s="130"/>
      <c r="BO55" s="130"/>
      <c r="BP55" s="130" t="s">
        <v>123</v>
      </c>
      <c r="BQ55" s="130" t="s">
        <v>123</v>
      </c>
      <c r="BR55" s="130" t="s">
        <v>123</v>
      </c>
      <c r="BS55" s="130"/>
      <c r="BT55" s="130" t="s">
        <v>123</v>
      </c>
      <c r="BU55" s="130"/>
      <c r="BV55" s="130"/>
      <c r="BW55" s="130"/>
      <c r="BX55" s="130"/>
    </row>
    <row r="56" spans="1:76" ht="114.75">
      <c r="A56" s="39" t="s">
        <v>354</v>
      </c>
      <c r="B56" s="39" t="s">
        <v>355</v>
      </c>
      <c r="C56" s="170">
        <v>0.2</v>
      </c>
      <c r="D56" s="39" t="s">
        <v>356</v>
      </c>
      <c r="E56" s="59">
        <v>1</v>
      </c>
      <c r="F56" s="59">
        <v>1</v>
      </c>
      <c r="G56" s="46" t="s">
        <v>404</v>
      </c>
      <c r="H56" s="47" t="s">
        <v>405</v>
      </c>
      <c r="I56" s="45" t="s">
        <v>406</v>
      </c>
      <c r="J56" s="45" t="s">
        <v>168</v>
      </c>
      <c r="K56" s="48" t="s">
        <v>407</v>
      </c>
      <c r="L56" s="45" t="s">
        <v>408</v>
      </c>
      <c r="M56" s="45" t="s">
        <v>409</v>
      </c>
      <c r="N56" s="45" t="s">
        <v>410</v>
      </c>
      <c r="O56" s="45" t="s">
        <v>411</v>
      </c>
      <c r="P56" s="45" t="s">
        <v>411</v>
      </c>
      <c r="Q56" s="45" t="s">
        <v>412</v>
      </c>
      <c r="R56" s="45" t="s">
        <v>86</v>
      </c>
      <c r="S56" s="45" t="s">
        <v>413</v>
      </c>
      <c r="T56" s="44">
        <v>0.25</v>
      </c>
      <c r="U56" s="44">
        <v>0.5</v>
      </c>
      <c r="V56" s="44">
        <v>0.75</v>
      </c>
      <c r="W56" s="44">
        <v>1</v>
      </c>
      <c r="X56" s="44">
        <v>1</v>
      </c>
      <c r="Y56" s="169">
        <v>137000000</v>
      </c>
      <c r="Z56" s="45" t="s">
        <v>341</v>
      </c>
      <c r="AA56" s="137" t="s">
        <v>419</v>
      </c>
      <c r="AB56" s="137"/>
      <c r="AC56" s="138">
        <v>0.1</v>
      </c>
      <c r="AD56" s="137" t="s">
        <v>420</v>
      </c>
      <c r="AE56" s="135">
        <v>46357</v>
      </c>
      <c r="AF56" s="135">
        <v>46387</v>
      </c>
      <c r="AG56" s="137" t="s">
        <v>416</v>
      </c>
      <c r="AH56" s="137" t="s">
        <v>95</v>
      </c>
      <c r="AI56" s="130"/>
      <c r="AJ56" s="130"/>
      <c r="AK56" s="130"/>
      <c r="AL56" s="130" t="s">
        <v>123</v>
      </c>
      <c r="AM56" s="130"/>
      <c r="AN56" s="130"/>
      <c r="AO56" s="130" t="s">
        <v>123</v>
      </c>
      <c r="AP56" s="130"/>
      <c r="AQ56" s="130"/>
      <c r="AR56" s="130"/>
      <c r="AS56" s="130"/>
      <c r="AT56" s="130" t="s">
        <v>123</v>
      </c>
      <c r="AU56" s="130" t="s">
        <v>123</v>
      </c>
      <c r="AV56" s="130"/>
      <c r="AW56" s="130"/>
      <c r="AX56" s="130" t="s">
        <v>123</v>
      </c>
      <c r="AY56" s="130"/>
      <c r="AZ56" s="130"/>
      <c r="BA56" s="130"/>
      <c r="BB56" s="130"/>
      <c r="BC56" s="130"/>
      <c r="BD56" s="130"/>
      <c r="BE56" s="130" t="s">
        <v>123</v>
      </c>
      <c r="BF56" s="130" t="s">
        <v>123</v>
      </c>
      <c r="BG56" s="130" t="s">
        <v>123</v>
      </c>
      <c r="BH56" s="130"/>
      <c r="BI56" s="130"/>
      <c r="BJ56" s="130"/>
      <c r="BK56" s="130"/>
      <c r="BL56" s="130"/>
      <c r="BM56" s="130"/>
      <c r="BN56" s="130"/>
      <c r="BO56" s="130"/>
      <c r="BP56" s="130" t="s">
        <v>123</v>
      </c>
      <c r="BQ56" s="130" t="s">
        <v>123</v>
      </c>
      <c r="BR56" s="130" t="s">
        <v>123</v>
      </c>
      <c r="BS56" s="130"/>
      <c r="BT56" s="130" t="s">
        <v>123</v>
      </c>
      <c r="BU56" s="130"/>
      <c r="BV56" s="130"/>
      <c r="BW56" s="130"/>
      <c r="BX56" s="130"/>
    </row>
    <row r="57" spans="1:76" ht="51">
      <c r="A57" s="39" t="s">
        <v>354</v>
      </c>
      <c r="B57" s="39" t="s">
        <v>355</v>
      </c>
      <c r="C57" s="170">
        <v>0.2</v>
      </c>
      <c r="D57" s="39" t="s">
        <v>356</v>
      </c>
      <c r="E57" s="59">
        <v>1</v>
      </c>
      <c r="F57" s="59">
        <v>1</v>
      </c>
      <c r="G57" s="46" t="s">
        <v>421</v>
      </c>
      <c r="H57" s="47" t="s">
        <v>422</v>
      </c>
      <c r="I57" s="45" t="s">
        <v>423</v>
      </c>
      <c r="J57" s="45" t="s">
        <v>168</v>
      </c>
      <c r="K57" s="48" t="s">
        <v>424</v>
      </c>
      <c r="L57" s="49" t="s">
        <v>425</v>
      </c>
      <c r="M57" s="45" t="s">
        <v>426</v>
      </c>
      <c r="N57" s="45" t="s">
        <v>168</v>
      </c>
      <c r="O57" s="45" t="s">
        <v>240</v>
      </c>
      <c r="P57" s="45" t="s">
        <v>427</v>
      </c>
      <c r="Q57" s="49" t="s">
        <v>425</v>
      </c>
      <c r="R57" s="45" t="s">
        <v>86</v>
      </c>
      <c r="S57" s="45" t="s">
        <v>413</v>
      </c>
      <c r="T57" s="44">
        <v>0.15</v>
      </c>
      <c r="U57" s="44">
        <v>0.5</v>
      </c>
      <c r="V57" s="44">
        <v>0.65</v>
      </c>
      <c r="W57" s="44">
        <v>1</v>
      </c>
      <c r="X57" s="44">
        <v>1</v>
      </c>
      <c r="Y57" s="169">
        <v>64000000</v>
      </c>
      <c r="Z57" s="45" t="s">
        <v>341</v>
      </c>
      <c r="AA57" s="137" t="s">
        <v>428</v>
      </c>
      <c r="AB57" s="139">
        <v>64000000</v>
      </c>
      <c r="AC57" s="140">
        <v>0.33</v>
      </c>
      <c r="AD57" s="137" t="s">
        <v>429</v>
      </c>
      <c r="AE57" s="141">
        <v>46096</v>
      </c>
      <c r="AF57" s="141">
        <v>46384</v>
      </c>
      <c r="AG57" s="137" t="s">
        <v>430</v>
      </c>
      <c r="AH57" s="142" t="s">
        <v>95</v>
      </c>
      <c r="AI57" s="137"/>
      <c r="AJ57" s="137" t="s">
        <v>92</v>
      </c>
      <c r="AK57" s="137" t="s">
        <v>92</v>
      </c>
      <c r="AL57" s="137"/>
      <c r="AM57" s="137"/>
      <c r="AN57" s="137" t="s">
        <v>92</v>
      </c>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row>
    <row r="58" spans="1:76" ht="76.5">
      <c r="A58" s="39" t="s">
        <v>354</v>
      </c>
      <c r="B58" s="39" t="s">
        <v>355</v>
      </c>
      <c r="C58" s="170">
        <v>0.2</v>
      </c>
      <c r="D58" s="39" t="s">
        <v>356</v>
      </c>
      <c r="E58" s="59">
        <v>1</v>
      </c>
      <c r="F58" s="59">
        <v>1</v>
      </c>
      <c r="G58" s="46" t="s">
        <v>421</v>
      </c>
      <c r="H58" s="47" t="s">
        <v>422</v>
      </c>
      <c r="I58" s="45" t="s">
        <v>423</v>
      </c>
      <c r="J58" s="45" t="s">
        <v>168</v>
      </c>
      <c r="K58" s="48" t="s">
        <v>424</v>
      </c>
      <c r="L58" s="49" t="s">
        <v>425</v>
      </c>
      <c r="M58" s="45" t="s">
        <v>426</v>
      </c>
      <c r="N58" s="45" t="s">
        <v>168</v>
      </c>
      <c r="O58" s="45" t="s">
        <v>240</v>
      </c>
      <c r="P58" s="45" t="s">
        <v>427</v>
      </c>
      <c r="Q58" s="49" t="s">
        <v>425</v>
      </c>
      <c r="R58" s="45" t="s">
        <v>86</v>
      </c>
      <c r="S58" s="45" t="s">
        <v>413</v>
      </c>
      <c r="T58" s="44">
        <v>0.15</v>
      </c>
      <c r="U58" s="44">
        <v>0.5</v>
      </c>
      <c r="V58" s="44">
        <v>0.65</v>
      </c>
      <c r="W58" s="44">
        <v>1</v>
      </c>
      <c r="X58" s="44">
        <v>1</v>
      </c>
      <c r="Y58" s="169">
        <v>64000000</v>
      </c>
      <c r="Z58" s="45" t="s">
        <v>341</v>
      </c>
      <c r="AA58" s="137" t="s">
        <v>431</v>
      </c>
      <c r="AB58" s="143"/>
      <c r="AC58" s="140">
        <v>0.33</v>
      </c>
      <c r="AD58" s="144" t="s">
        <v>432</v>
      </c>
      <c r="AE58" s="141">
        <v>46142</v>
      </c>
      <c r="AF58" s="141">
        <v>46325</v>
      </c>
      <c r="AG58" s="137" t="s">
        <v>433</v>
      </c>
      <c r="AH58" s="142" t="s">
        <v>95</v>
      </c>
      <c r="AI58" s="137"/>
      <c r="AJ58" s="137" t="s">
        <v>92</v>
      </c>
      <c r="AK58" s="137" t="s">
        <v>92</v>
      </c>
      <c r="AL58" s="137"/>
      <c r="AM58" s="137"/>
      <c r="AN58" s="137" t="s">
        <v>92</v>
      </c>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row>
    <row r="59" spans="1:76" ht="51">
      <c r="A59" s="39" t="s">
        <v>354</v>
      </c>
      <c r="B59" s="39" t="s">
        <v>355</v>
      </c>
      <c r="C59" s="170">
        <v>0.2</v>
      </c>
      <c r="D59" s="39" t="s">
        <v>356</v>
      </c>
      <c r="E59" s="59">
        <v>1</v>
      </c>
      <c r="F59" s="59">
        <v>1</v>
      </c>
      <c r="G59" s="46" t="s">
        <v>421</v>
      </c>
      <c r="H59" s="47" t="s">
        <v>422</v>
      </c>
      <c r="I59" s="45" t="s">
        <v>423</v>
      </c>
      <c r="J59" s="45" t="s">
        <v>168</v>
      </c>
      <c r="K59" s="48" t="s">
        <v>424</v>
      </c>
      <c r="L59" s="49" t="s">
        <v>425</v>
      </c>
      <c r="M59" s="45" t="s">
        <v>426</v>
      </c>
      <c r="N59" s="45" t="s">
        <v>168</v>
      </c>
      <c r="O59" s="45" t="s">
        <v>240</v>
      </c>
      <c r="P59" s="45" t="s">
        <v>427</v>
      </c>
      <c r="Q59" s="49" t="s">
        <v>425</v>
      </c>
      <c r="R59" s="45" t="s">
        <v>86</v>
      </c>
      <c r="S59" s="45" t="s">
        <v>413</v>
      </c>
      <c r="T59" s="44">
        <v>0.15</v>
      </c>
      <c r="U59" s="44">
        <v>0.5</v>
      </c>
      <c r="V59" s="44">
        <v>0.65</v>
      </c>
      <c r="W59" s="44">
        <v>1</v>
      </c>
      <c r="X59" s="44">
        <v>1</v>
      </c>
      <c r="Y59" s="169">
        <v>64000000</v>
      </c>
      <c r="Z59" s="45" t="s">
        <v>341</v>
      </c>
      <c r="AA59" s="137" t="s">
        <v>434</v>
      </c>
      <c r="AB59" s="143"/>
      <c r="AC59" s="140">
        <v>0.34</v>
      </c>
      <c r="AD59" s="145" t="s">
        <v>435</v>
      </c>
      <c r="AE59" s="141">
        <v>46054</v>
      </c>
      <c r="AF59" s="141">
        <v>46387</v>
      </c>
      <c r="AG59" s="137" t="s">
        <v>436</v>
      </c>
      <c r="AH59" s="142" t="s">
        <v>95</v>
      </c>
      <c r="AI59" s="137"/>
      <c r="AJ59" s="137" t="s">
        <v>92</v>
      </c>
      <c r="AK59" s="137" t="s">
        <v>92</v>
      </c>
      <c r="AL59" s="137"/>
      <c r="AM59" s="137"/>
      <c r="AN59" s="137" t="s">
        <v>92</v>
      </c>
      <c r="AO59" s="137"/>
      <c r="AP59" s="137"/>
      <c r="AQ59" s="137"/>
      <c r="AR59" s="137"/>
      <c r="AS59" s="137"/>
      <c r="AT59" s="137" t="s">
        <v>92</v>
      </c>
      <c r="AU59" s="137" t="s">
        <v>92</v>
      </c>
      <c r="AV59" s="137"/>
      <c r="AW59" s="137" t="s">
        <v>92</v>
      </c>
      <c r="AX59" s="137" t="s">
        <v>92</v>
      </c>
      <c r="AY59" s="137" t="s">
        <v>92</v>
      </c>
      <c r="AZ59" s="137" t="s">
        <v>92</v>
      </c>
      <c r="BA59" s="137"/>
      <c r="BB59" s="137" t="s">
        <v>92</v>
      </c>
      <c r="BC59" s="137" t="s">
        <v>92</v>
      </c>
      <c r="BD59" s="137"/>
      <c r="BE59" s="137" t="s">
        <v>92</v>
      </c>
      <c r="BF59" s="137" t="s">
        <v>92</v>
      </c>
      <c r="BG59" s="137" t="s">
        <v>92</v>
      </c>
      <c r="BH59" s="137"/>
      <c r="BI59" s="137"/>
      <c r="BJ59" s="137"/>
      <c r="BK59" s="137"/>
      <c r="BL59" s="137"/>
      <c r="BM59" s="137"/>
      <c r="BN59" s="137"/>
      <c r="BO59" s="137" t="s">
        <v>123</v>
      </c>
      <c r="BP59" s="137"/>
      <c r="BQ59" s="137"/>
      <c r="BR59" s="137"/>
      <c r="BS59" s="137"/>
      <c r="BT59" s="137"/>
      <c r="BU59" s="137"/>
      <c r="BV59" s="137"/>
      <c r="BW59" s="137"/>
      <c r="BX59" s="137"/>
    </row>
    <row r="60" spans="1:76" ht="51">
      <c r="A60" s="39" t="s">
        <v>354</v>
      </c>
      <c r="B60" s="39" t="s">
        <v>355</v>
      </c>
      <c r="C60" s="170">
        <v>0.2</v>
      </c>
      <c r="D60" s="39" t="s">
        <v>356</v>
      </c>
      <c r="E60" s="59">
        <v>1</v>
      </c>
      <c r="F60" s="59">
        <v>1</v>
      </c>
      <c r="G60" s="50" t="s">
        <v>437</v>
      </c>
      <c r="H60" s="43" t="s">
        <v>438</v>
      </c>
      <c r="I60" s="42" t="s">
        <v>439</v>
      </c>
      <c r="J60" s="42" t="s">
        <v>236</v>
      </c>
      <c r="K60" s="51" t="s">
        <v>440</v>
      </c>
      <c r="L60" s="42" t="s">
        <v>441</v>
      </c>
      <c r="M60" s="42" t="s">
        <v>265</v>
      </c>
      <c r="N60" s="42" t="s">
        <v>236</v>
      </c>
      <c r="O60" s="42" t="s">
        <v>265</v>
      </c>
      <c r="P60" s="42" t="s">
        <v>442</v>
      </c>
      <c r="Q60" s="42" t="s">
        <v>443</v>
      </c>
      <c r="R60" s="42" t="s">
        <v>86</v>
      </c>
      <c r="S60" s="42">
        <v>100</v>
      </c>
      <c r="T60" s="41">
        <v>0.27</v>
      </c>
      <c r="U60" s="41">
        <v>0.53</v>
      </c>
      <c r="V60" s="41">
        <v>0.8</v>
      </c>
      <c r="W60" s="41">
        <v>1</v>
      </c>
      <c r="X60" s="41">
        <v>1</v>
      </c>
      <c r="Y60" s="177">
        <v>377501391</v>
      </c>
      <c r="Z60" s="42"/>
      <c r="AA60" s="42" t="s">
        <v>444</v>
      </c>
      <c r="AB60" s="42"/>
      <c r="AC60" s="41">
        <v>0.2</v>
      </c>
      <c r="AD60" s="42" t="s">
        <v>445</v>
      </c>
      <c r="AE60" s="178">
        <v>46024</v>
      </c>
      <c r="AF60" s="178">
        <v>46081</v>
      </c>
      <c r="AG60" s="42" t="s">
        <v>446</v>
      </c>
      <c r="AH60" s="42" t="s">
        <v>95</v>
      </c>
      <c r="AI60" s="42" t="s">
        <v>92</v>
      </c>
      <c r="AJ60" s="42"/>
      <c r="AK60" s="42"/>
      <c r="AL60" s="42"/>
      <c r="AM60" s="42"/>
      <c r="AN60" s="42"/>
      <c r="AO60" s="42"/>
      <c r="AP60" s="42"/>
      <c r="AQ60" s="42"/>
      <c r="AR60" s="42"/>
      <c r="AS60" s="42"/>
      <c r="AT60" s="42" t="s">
        <v>92</v>
      </c>
      <c r="AU60" s="42" t="s">
        <v>92</v>
      </c>
      <c r="AV60" s="42"/>
      <c r="AW60" s="42" t="s">
        <v>92</v>
      </c>
      <c r="AX60" s="42" t="s">
        <v>92</v>
      </c>
      <c r="AY60" s="42" t="s">
        <v>92</v>
      </c>
      <c r="AZ60" s="42" t="s">
        <v>92</v>
      </c>
      <c r="BA60" s="42" t="s">
        <v>92</v>
      </c>
      <c r="BB60" s="42" t="s">
        <v>92</v>
      </c>
      <c r="BC60" s="42" t="s">
        <v>92</v>
      </c>
      <c r="BD60" s="42"/>
      <c r="BE60" s="42" t="s">
        <v>92</v>
      </c>
      <c r="BF60" s="42" t="s">
        <v>92</v>
      </c>
      <c r="BG60" s="42" t="s">
        <v>92</v>
      </c>
      <c r="BH60" s="42"/>
      <c r="BI60" s="42"/>
      <c r="BJ60" s="42"/>
      <c r="BK60" s="42"/>
      <c r="BL60" s="42"/>
      <c r="BM60" s="42"/>
      <c r="BN60" s="42"/>
      <c r="BO60" s="42"/>
      <c r="BP60" s="42"/>
      <c r="BQ60" s="42"/>
      <c r="BR60" s="42"/>
      <c r="BS60" s="42"/>
      <c r="BT60" s="42"/>
      <c r="BU60" s="42"/>
      <c r="BV60" s="42"/>
      <c r="BW60" s="42"/>
      <c r="BX60" s="42"/>
    </row>
    <row r="61" spans="1:76" ht="51">
      <c r="A61" s="39" t="s">
        <v>354</v>
      </c>
      <c r="B61" s="39" t="s">
        <v>355</v>
      </c>
      <c r="C61" s="170">
        <v>0.2</v>
      </c>
      <c r="D61" s="39" t="s">
        <v>356</v>
      </c>
      <c r="E61" s="59">
        <v>1</v>
      </c>
      <c r="F61" s="59">
        <v>1</v>
      </c>
      <c r="G61" s="50" t="s">
        <v>437</v>
      </c>
      <c r="H61" s="43" t="s">
        <v>438</v>
      </c>
      <c r="I61" s="42" t="s">
        <v>439</v>
      </c>
      <c r="J61" s="42" t="s">
        <v>236</v>
      </c>
      <c r="K61" s="51" t="s">
        <v>440</v>
      </c>
      <c r="L61" s="42" t="s">
        <v>441</v>
      </c>
      <c r="M61" s="42" t="s">
        <v>265</v>
      </c>
      <c r="N61" s="42" t="s">
        <v>236</v>
      </c>
      <c r="O61" s="42" t="s">
        <v>265</v>
      </c>
      <c r="P61" s="42" t="s">
        <v>442</v>
      </c>
      <c r="Q61" s="42" t="s">
        <v>443</v>
      </c>
      <c r="R61" s="42" t="s">
        <v>86</v>
      </c>
      <c r="S61" s="42">
        <v>100</v>
      </c>
      <c r="T61" s="41">
        <v>0.27</v>
      </c>
      <c r="U61" s="41">
        <v>0.53</v>
      </c>
      <c r="V61" s="41">
        <v>0.8</v>
      </c>
      <c r="W61" s="41">
        <v>1</v>
      </c>
      <c r="X61" s="41">
        <v>1</v>
      </c>
      <c r="Y61" s="177">
        <v>377501391</v>
      </c>
      <c r="Z61" s="42" t="s">
        <v>319</v>
      </c>
      <c r="AA61" s="42" t="s">
        <v>447</v>
      </c>
      <c r="AB61" s="179">
        <f>798201391-AB33-Y26-Y21</f>
        <v>377501391</v>
      </c>
      <c r="AC61" s="41">
        <v>0.8</v>
      </c>
      <c r="AD61" s="42" t="s">
        <v>448</v>
      </c>
      <c r="AE61" s="178">
        <v>46024</v>
      </c>
      <c r="AF61" s="178">
        <v>46387</v>
      </c>
      <c r="AG61" s="42" t="s">
        <v>446</v>
      </c>
      <c r="AH61" s="42" t="s">
        <v>95</v>
      </c>
      <c r="AI61" s="42"/>
      <c r="AJ61" s="42"/>
      <c r="AK61" s="42"/>
      <c r="AL61" s="42"/>
      <c r="AM61" s="42"/>
      <c r="AN61" s="42"/>
      <c r="AO61" s="42"/>
      <c r="AP61" s="42"/>
      <c r="AQ61" s="42"/>
      <c r="AR61" s="42"/>
      <c r="AS61" s="42"/>
      <c r="AT61" s="42" t="s">
        <v>92</v>
      </c>
      <c r="AU61" s="42" t="s">
        <v>92</v>
      </c>
      <c r="AV61" s="42"/>
      <c r="AW61" s="42" t="s">
        <v>92</v>
      </c>
      <c r="AX61" s="42" t="s">
        <v>92</v>
      </c>
      <c r="AY61" s="42" t="s">
        <v>92</v>
      </c>
      <c r="AZ61" s="42" t="s">
        <v>92</v>
      </c>
      <c r="BA61" s="42" t="s">
        <v>92</v>
      </c>
      <c r="BB61" s="42" t="s">
        <v>92</v>
      </c>
      <c r="BC61" s="42" t="s">
        <v>92</v>
      </c>
      <c r="BD61" s="42"/>
      <c r="BE61" s="42" t="s">
        <v>92</v>
      </c>
      <c r="BF61" s="42" t="s">
        <v>92</v>
      </c>
      <c r="BG61" s="42" t="s">
        <v>92</v>
      </c>
      <c r="BH61" s="42"/>
      <c r="BI61" s="42"/>
      <c r="BJ61" s="42"/>
      <c r="BK61" s="42"/>
      <c r="BL61" s="42"/>
      <c r="BM61" s="42"/>
      <c r="BN61" s="42"/>
      <c r="BO61" s="42"/>
      <c r="BP61" s="42"/>
      <c r="BQ61" s="42"/>
      <c r="BR61" s="42"/>
      <c r="BS61" s="42"/>
      <c r="BT61" s="42"/>
      <c r="BU61" s="42"/>
      <c r="BV61" s="42"/>
      <c r="BW61" s="42"/>
      <c r="BX61" s="42"/>
    </row>
    <row r="62" spans="1:76" ht="51">
      <c r="A62" s="39" t="s">
        <v>354</v>
      </c>
      <c r="B62" s="39" t="s">
        <v>355</v>
      </c>
      <c r="C62" s="170">
        <v>0.2</v>
      </c>
      <c r="D62" s="39" t="s">
        <v>356</v>
      </c>
      <c r="E62" s="59">
        <v>1</v>
      </c>
      <c r="F62" s="59">
        <v>1</v>
      </c>
      <c r="G62" s="43" t="s">
        <v>449</v>
      </c>
      <c r="H62" s="43" t="s">
        <v>450</v>
      </c>
      <c r="I62" s="42" t="s">
        <v>451</v>
      </c>
      <c r="J62" s="42" t="s">
        <v>168</v>
      </c>
      <c r="K62" s="42" t="s">
        <v>452</v>
      </c>
      <c r="L62" s="42" t="s">
        <v>453</v>
      </c>
      <c r="M62" s="42" t="s">
        <v>454</v>
      </c>
      <c r="N62" s="42" t="s">
        <v>168</v>
      </c>
      <c r="O62" s="42" t="s">
        <v>240</v>
      </c>
      <c r="P62" s="42" t="s">
        <v>455</v>
      </c>
      <c r="Q62" s="42" t="s">
        <v>456</v>
      </c>
      <c r="R62" s="42" t="s">
        <v>86</v>
      </c>
      <c r="S62" s="42" t="s">
        <v>134</v>
      </c>
      <c r="T62" s="41">
        <v>0.25</v>
      </c>
      <c r="U62" s="41">
        <v>0.5</v>
      </c>
      <c r="V62" s="41">
        <v>0.75</v>
      </c>
      <c r="W62" s="41">
        <v>1</v>
      </c>
      <c r="X62" s="41">
        <v>1</v>
      </c>
      <c r="Y62" s="180">
        <v>0</v>
      </c>
      <c r="Z62" s="42"/>
      <c r="AA62" s="42" t="s">
        <v>457</v>
      </c>
      <c r="AB62" s="42"/>
      <c r="AC62" s="41">
        <v>0.5</v>
      </c>
      <c r="AD62" s="42" t="s">
        <v>458</v>
      </c>
      <c r="AE62" s="178">
        <v>46023</v>
      </c>
      <c r="AF62" s="178">
        <v>46387</v>
      </c>
      <c r="AG62" s="42" t="s">
        <v>459</v>
      </c>
      <c r="AH62" s="42" t="s">
        <v>460</v>
      </c>
      <c r="AI62" s="42"/>
      <c r="AJ62" s="42"/>
      <c r="AK62" s="42"/>
      <c r="AL62" s="42"/>
      <c r="AM62" s="42"/>
      <c r="AN62" s="42"/>
      <c r="AO62" s="42"/>
      <c r="AP62" s="42"/>
      <c r="AQ62" s="42"/>
      <c r="AR62" s="42"/>
      <c r="AS62" s="42"/>
      <c r="AT62" s="42" t="s">
        <v>92</v>
      </c>
      <c r="AU62" s="42" t="s">
        <v>92</v>
      </c>
      <c r="AV62" s="42"/>
      <c r="AW62" s="42" t="s">
        <v>92</v>
      </c>
      <c r="AX62" s="42" t="s">
        <v>92</v>
      </c>
      <c r="AY62" s="42" t="s">
        <v>92</v>
      </c>
      <c r="AZ62" s="42" t="s">
        <v>92</v>
      </c>
      <c r="BA62" s="42" t="s">
        <v>92</v>
      </c>
      <c r="BB62" s="42" t="s">
        <v>92</v>
      </c>
      <c r="BC62" s="42" t="s">
        <v>92</v>
      </c>
      <c r="BD62" s="42"/>
      <c r="BE62" s="42" t="s">
        <v>92</v>
      </c>
      <c r="BF62" s="42" t="s">
        <v>92</v>
      </c>
      <c r="BG62" s="42" t="s">
        <v>92</v>
      </c>
      <c r="BH62" s="42"/>
      <c r="BI62" s="42"/>
      <c r="BJ62" s="42"/>
      <c r="BK62" s="42"/>
      <c r="BL62" s="42"/>
      <c r="BM62" s="42"/>
      <c r="BN62" s="42"/>
      <c r="BO62" s="42"/>
      <c r="BP62" s="42"/>
      <c r="BQ62" s="42"/>
      <c r="BR62" s="42"/>
      <c r="BS62" s="42"/>
      <c r="BT62" s="42"/>
      <c r="BU62" s="42"/>
      <c r="BV62" s="42"/>
      <c r="BW62" s="42"/>
      <c r="BX62" s="42"/>
    </row>
    <row r="63" spans="1:76" ht="51">
      <c r="A63" s="39" t="s">
        <v>354</v>
      </c>
      <c r="B63" s="39" t="s">
        <v>355</v>
      </c>
      <c r="C63" s="170">
        <v>0.2</v>
      </c>
      <c r="D63" s="39" t="s">
        <v>356</v>
      </c>
      <c r="E63" s="59">
        <v>1</v>
      </c>
      <c r="F63" s="59">
        <v>1</v>
      </c>
      <c r="G63" s="43" t="s">
        <v>449</v>
      </c>
      <c r="H63" s="43" t="s">
        <v>450</v>
      </c>
      <c r="I63" s="42" t="s">
        <v>451</v>
      </c>
      <c r="J63" s="42" t="s">
        <v>168</v>
      </c>
      <c r="K63" s="42" t="s">
        <v>452</v>
      </c>
      <c r="L63" s="42" t="s">
        <v>453</v>
      </c>
      <c r="M63" s="42" t="s">
        <v>454</v>
      </c>
      <c r="N63" s="42" t="s">
        <v>168</v>
      </c>
      <c r="O63" s="42" t="s">
        <v>240</v>
      </c>
      <c r="P63" s="42" t="s">
        <v>455</v>
      </c>
      <c r="Q63" s="42" t="s">
        <v>456</v>
      </c>
      <c r="R63" s="42" t="s">
        <v>86</v>
      </c>
      <c r="S63" s="42" t="s">
        <v>134</v>
      </c>
      <c r="T63" s="41">
        <v>0.25</v>
      </c>
      <c r="U63" s="41">
        <v>0.5</v>
      </c>
      <c r="V63" s="41">
        <v>0.75</v>
      </c>
      <c r="W63" s="41">
        <v>1</v>
      </c>
      <c r="X63" s="41">
        <v>1</v>
      </c>
      <c r="Y63" s="180">
        <v>0</v>
      </c>
      <c r="Z63" s="42"/>
      <c r="AA63" s="42" t="s">
        <v>461</v>
      </c>
      <c r="AB63" s="42"/>
      <c r="AC63" s="41">
        <v>0.5</v>
      </c>
      <c r="AD63" s="42" t="s">
        <v>462</v>
      </c>
      <c r="AE63" s="178">
        <v>46023</v>
      </c>
      <c r="AF63" s="178">
        <v>46387</v>
      </c>
      <c r="AG63" s="42" t="s">
        <v>463</v>
      </c>
      <c r="AH63" s="42" t="s">
        <v>460</v>
      </c>
      <c r="AI63" s="42"/>
      <c r="AJ63" s="42"/>
      <c r="AK63" s="42"/>
      <c r="AL63" s="42"/>
      <c r="AM63" s="42"/>
      <c r="AN63" s="42"/>
      <c r="AO63" s="42"/>
      <c r="AP63" s="42"/>
      <c r="AQ63" s="42"/>
      <c r="AR63" s="42"/>
      <c r="AS63" s="42"/>
      <c r="AT63" s="42" t="s">
        <v>92</v>
      </c>
      <c r="AU63" s="42" t="s">
        <v>92</v>
      </c>
      <c r="AV63" s="42"/>
      <c r="AW63" s="42" t="s">
        <v>92</v>
      </c>
      <c r="AX63" s="42" t="s">
        <v>92</v>
      </c>
      <c r="AY63" s="42" t="s">
        <v>92</v>
      </c>
      <c r="AZ63" s="42" t="s">
        <v>92</v>
      </c>
      <c r="BA63" s="42" t="s">
        <v>92</v>
      </c>
      <c r="BB63" s="42" t="s">
        <v>92</v>
      </c>
      <c r="BC63" s="42" t="s">
        <v>92</v>
      </c>
      <c r="BD63" s="42"/>
      <c r="BE63" s="42" t="s">
        <v>92</v>
      </c>
      <c r="BF63" s="42" t="s">
        <v>92</v>
      </c>
      <c r="BG63" s="42" t="s">
        <v>92</v>
      </c>
      <c r="BH63" s="42"/>
      <c r="BI63" s="42"/>
      <c r="BJ63" s="42"/>
      <c r="BK63" s="42"/>
      <c r="BL63" s="42"/>
      <c r="BM63" s="42"/>
      <c r="BN63" s="42"/>
      <c r="BO63" s="42"/>
      <c r="BP63" s="42"/>
      <c r="BQ63" s="42"/>
      <c r="BR63" s="42"/>
      <c r="BS63" s="42"/>
      <c r="BT63" s="42"/>
      <c r="BU63" s="42"/>
      <c r="BV63" s="42"/>
      <c r="BW63" s="42"/>
      <c r="BX63" s="42"/>
    </row>
    <row r="64" spans="1:76" ht="51">
      <c r="A64" s="39" t="s">
        <v>354</v>
      </c>
      <c r="B64" s="39" t="s">
        <v>355</v>
      </c>
      <c r="C64" s="170">
        <v>0.2</v>
      </c>
      <c r="D64" s="39" t="s">
        <v>356</v>
      </c>
      <c r="E64" s="59">
        <v>1</v>
      </c>
      <c r="F64" s="59">
        <v>1</v>
      </c>
      <c r="G64" s="43" t="s">
        <v>464</v>
      </c>
      <c r="H64" s="43" t="s">
        <v>465</v>
      </c>
      <c r="I64" s="42" t="s">
        <v>466</v>
      </c>
      <c r="J64" s="42" t="s">
        <v>236</v>
      </c>
      <c r="K64" s="42" t="s">
        <v>467</v>
      </c>
      <c r="L64" s="42" t="s">
        <v>468</v>
      </c>
      <c r="M64" s="42" t="s">
        <v>469</v>
      </c>
      <c r="N64" s="42" t="s">
        <v>236</v>
      </c>
      <c r="O64" s="42" t="s">
        <v>470</v>
      </c>
      <c r="P64" s="42" t="s">
        <v>471</v>
      </c>
      <c r="Q64" s="42" t="s">
        <v>472</v>
      </c>
      <c r="R64" s="42" t="s">
        <v>86</v>
      </c>
      <c r="S64" s="42">
        <v>100</v>
      </c>
      <c r="T64" s="41">
        <v>0.56000000000000005</v>
      </c>
      <c r="U64" s="41">
        <v>0.1</v>
      </c>
      <c r="V64" s="41">
        <v>0.17</v>
      </c>
      <c r="W64" s="41">
        <v>0.17</v>
      </c>
      <c r="X64" s="41">
        <v>1</v>
      </c>
      <c r="Y64" s="180">
        <v>0</v>
      </c>
      <c r="Z64" s="42" t="s">
        <v>341</v>
      </c>
      <c r="AA64" s="133" t="s">
        <v>473</v>
      </c>
      <c r="AB64" s="133"/>
      <c r="AC64" s="134">
        <v>0.3</v>
      </c>
      <c r="AD64" s="133" t="s">
        <v>474</v>
      </c>
      <c r="AE64" s="135">
        <v>46024</v>
      </c>
      <c r="AF64" s="135">
        <v>46081</v>
      </c>
      <c r="AG64" s="133" t="s">
        <v>475</v>
      </c>
      <c r="AH64" s="133" t="s">
        <v>95</v>
      </c>
      <c r="AI64" s="133" t="s">
        <v>92</v>
      </c>
      <c r="AJ64" s="133"/>
      <c r="AK64" s="133"/>
      <c r="AL64" s="133"/>
      <c r="AM64" s="133"/>
      <c r="AN64" s="133"/>
      <c r="AO64" s="133"/>
      <c r="AP64" s="133"/>
      <c r="AQ64" s="133"/>
      <c r="AR64" s="133"/>
      <c r="AS64" s="133"/>
      <c r="AT64" s="133" t="s">
        <v>92</v>
      </c>
      <c r="AU64" s="133" t="s">
        <v>92</v>
      </c>
      <c r="AV64" s="133"/>
      <c r="AW64" s="133" t="s">
        <v>92</v>
      </c>
      <c r="AX64" s="133" t="s">
        <v>92</v>
      </c>
      <c r="AY64" s="133" t="s">
        <v>92</v>
      </c>
      <c r="AZ64" s="133" t="s">
        <v>92</v>
      </c>
      <c r="BA64" s="133" t="s">
        <v>92</v>
      </c>
      <c r="BB64" s="133" t="s">
        <v>92</v>
      </c>
      <c r="BC64" s="133" t="s">
        <v>92</v>
      </c>
      <c r="BD64" s="133"/>
      <c r="BE64" s="133" t="s">
        <v>92</v>
      </c>
      <c r="BF64" s="133" t="s">
        <v>92</v>
      </c>
      <c r="BG64" s="133" t="s">
        <v>92</v>
      </c>
      <c r="BH64" s="133"/>
      <c r="BI64" s="133"/>
      <c r="BJ64" s="133"/>
      <c r="BK64" s="133"/>
      <c r="BL64" s="133"/>
      <c r="BM64" s="133"/>
      <c r="BN64" s="133"/>
      <c r="BO64" s="133"/>
      <c r="BP64" s="133"/>
      <c r="BQ64" s="133"/>
      <c r="BR64" s="133"/>
      <c r="BS64" s="133"/>
      <c r="BT64" s="133"/>
      <c r="BU64" s="133"/>
      <c r="BV64" s="133"/>
      <c r="BW64" s="133"/>
      <c r="BX64" s="133"/>
    </row>
    <row r="65" spans="1:76" ht="51">
      <c r="A65" s="39" t="s">
        <v>354</v>
      </c>
      <c r="B65" s="39" t="s">
        <v>355</v>
      </c>
      <c r="C65" s="170">
        <v>0.2</v>
      </c>
      <c r="D65" s="39" t="s">
        <v>356</v>
      </c>
      <c r="E65" s="59">
        <v>1</v>
      </c>
      <c r="F65" s="59">
        <v>1</v>
      </c>
      <c r="G65" s="43" t="s">
        <v>464</v>
      </c>
      <c r="H65" s="43" t="s">
        <v>465</v>
      </c>
      <c r="I65" s="42" t="s">
        <v>466</v>
      </c>
      <c r="J65" s="42" t="s">
        <v>236</v>
      </c>
      <c r="K65" s="42" t="s">
        <v>467</v>
      </c>
      <c r="L65" s="42" t="s">
        <v>468</v>
      </c>
      <c r="M65" s="42" t="s">
        <v>469</v>
      </c>
      <c r="N65" s="42" t="s">
        <v>236</v>
      </c>
      <c r="O65" s="42" t="s">
        <v>470</v>
      </c>
      <c r="P65" s="42" t="s">
        <v>471</v>
      </c>
      <c r="Q65" s="42" t="s">
        <v>472</v>
      </c>
      <c r="R65" s="42" t="s">
        <v>86</v>
      </c>
      <c r="S65" s="42">
        <v>100</v>
      </c>
      <c r="T65" s="41">
        <v>0.56000000000000005</v>
      </c>
      <c r="U65" s="41">
        <v>0.1</v>
      </c>
      <c r="V65" s="41">
        <v>0.17</v>
      </c>
      <c r="W65" s="41">
        <v>0.17</v>
      </c>
      <c r="X65" s="41">
        <v>1</v>
      </c>
      <c r="Y65" s="180">
        <v>0</v>
      </c>
      <c r="Z65" s="42" t="s">
        <v>341</v>
      </c>
      <c r="AA65" s="133" t="s">
        <v>476</v>
      </c>
      <c r="AB65" s="133"/>
      <c r="AC65" s="134">
        <v>0.7</v>
      </c>
      <c r="AD65" s="133" t="s">
        <v>477</v>
      </c>
      <c r="AE65" s="135">
        <v>46055</v>
      </c>
      <c r="AF65" s="135">
        <v>46387</v>
      </c>
      <c r="AG65" s="133" t="s">
        <v>475</v>
      </c>
      <c r="AH65" s="133" t="s">
        <v>95</v>
      </c>
      <c r="AI65" s="133" t="s">
        <v>92</v>
      </c>
      <c r="AJ65" s="133"/>
      <c r="AK65" s="133"/>
      <c r="AL65" s="133"/>
      <c r="AM65" s="133"/>
      <c r="AN65" s="133"/>
      <c r="AO65" s="133"/>
      <c r="AP65" s="133"/>
      <c r="AQ65" s="133"/>
      <c r="AR65" s="133"/>
      <c r="AS65" s="133"/>
      <c r="AT65" s="133" t="s">
        <v>92</v>
      </c>
      <c r="AU65" s="133" t="s">
        <v>92</v>
      </c>
      <c r="AV65" s="133"/>
      <c r="AW65" s="133" t="s">
        <v>92</v>
      </c>
      <c r="AX65" s="133" t="s">
        <v>92</v>
      </c>
      <c r="AY65" s="133" t="s">
        <v>92</v>
      </c>
      <c r="AZ65" s="133" t="s">
        <v>92</v>
      </c>
      <c r="BA65" s="133" t="s">
        <v>92</v>
      </c>
      <c r="BB65" s="133" t="s">
        <v>92</v>
      </c>
      <c r="BC65" s="133" t="s">
        <v>92</v>
      </c>
      <c r="BD65" s="133"/>
      <c r="BE65" s="133" t="s">
        <v>92</v>
      </c>
      <c r="BF65" s="133" t="s">
        <v>92</v>
      </c>
      <c r="BG65" s="133" t="s">
        <v>92</v>
      </c>
      <c r="BH65" s="133"/>
      <c r="BI65" s="133"/>
      <c r="BJ65" s="133"/>
      <c r="BK65" s="133"/>
      <c r="BL65" s="133"/>
      <c r="BM65" s="133"/>
      <c r="BN65" s="133"/>
      <c r="BO65" s="133"/>
      <c r="BP65" s="133"/>
      <c r="BQ65" s="133"/>
      <c r="BR65" s="133"/>
      <c r="BS65" s="133"/>
      <c r="BT65" s="133"/>
      <c r="BU65" s="133"/>
      <c r="BV65" s="133"/>
      <c r="BW65" s="133"/>
      <c r="BX65" s="133"/>
    </row>
    <row r="66" spans="1:76" ht="15.95" customHeight="1">
      <c r="A66" s="276" t="s">
        <v>478</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c r="BP66" s="277"/>
      <c r="BQ66" s="277"/>
      <c r="BR66" s="277"/>
      <c r="BS66" s="277"/>
      <c r="BT66" s="277"/>
      <c r="BU66" s="277"/>
      <c r="BV66" s="277"/>
      <c r="BW66" s="277"/>
      <c r="BX66" s="278"/>
    </row>
    <row r="67" spans="1:76" ht="48" customHeight="1">
      <c r="A67" s="276" t="s">
        <v>479</v>
      </c>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80"/>
    </row>
  </sheetData>
  <autoFilter ref="A2:BX67" xr:uid="{00000000-0009-0000-0000-000000000000}"/>
  <mergeCells count="3">
    <mergeCell ref="A66:BX66"/>
    <mergeCell ref="A67:BX67"/>
    <mergeCell ref="A1:BX1"/>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70"/>
  <sheetViews>
    <sheetView topLeftCell="G2" zoomScale="60" zoomScaleNormal="60" zoomScaleSheetLayoutView="100" workbookViewId="0">
      <pane ySplit="1" topLeftCell="A35" activePane="bottomLeft" state="frozen"/>
      <selection activeCell="A2" sqref="A2"/>
      <selection pane="bottomLeft" activeCell="A36" sqref="A36:XFD36"/>
    </sheetView>
  </sheetViews>
  <sheetFormatPr baseColWidth="10" defaultColWidth="11" defaultRowHeight="15"/>
  <cols>
    <col min="1" max="1" width="21.85546875" style="8" customWidth="1"/>
    <col min="2" max="2" width="30.7109375" style="8" customWidth="1"/>
    <col min="3" max="4" width="15.7109375" style="8" customWidth="1"/>
    <col min="5" max="5" width="16" style="8" customWidth="1"/>
    <col min="6" max="7" width="15.7109375" style="8" customWidth="1"/>
    <col min="8" max="8" width="30.7109375" style="8" customWidth="1"/>
    <col min="9" max="9" width="30.85546875" style="8" customWidth="1"/>
    <col min="10" max="11" width="19.85546875" style="8" customWidth="1"/>
    <col min="12" max="12" width="27.5703125" style="8" customWidth="1"/>
    <col min="13" max="14" width="19.85546875" style="8" customWidth="1"/>
    <col min="15" max="15" width="26.85546875" style="8" customWidth="1"/>
    <col min="16" max="16" width="28.42578125" style="8" customWidth="1"/>
    <col min="17" max="17" width="43.85546875" style="8" customWidth="1"/>
    <col min="18" max="24" width="15.7109375" style="8" customWidth="1"/>
    <col min="25" max="25" width="24" style="8" customWidth="1"/>
    <col min="26" max="26" width="24.85546875" style="8" customWidth="1"/>
    <col min="27" max="27" width="44.140625" style="8" customWidth="1"/>
    <col min="28" max="28" width="17.42578125" style="8" bestFit="1" customWidth="1"/>
    <col min="29" max="29" width="15.7109375" style="8" customWidth="1"/>
    <col min="30" max="30" width="39.42578125" style="8" customWidth="1"/>
    <col min="31" max="33" width="15.7109375" style="8" customWidth="1"/>
    <col min="34" max="34" width="23.42578125" style="8" customWidth="1"/>
    <col min="35" max="35" width="8" style="8" bestFit="1" customWidth="1"/>
    <col min="36" max="37" width="5.5703125" style="8" customWidth="1"/>
    <col min="38" max="39" width="3.5703125" style="8" customWidth="1"/>
    <col min="40" max="42" width="5.5703125" style="8" customWidth="1"/>
    <col min="43" max="45" width="3.5703125" style="8" customWidth="1"/>
    <col min="46" max="46" width="5.5703125" style="8" customWidth="1"/>
    <col min="47" max="47" width="8.5703125" style="8" customWidth="1"/>
    <col min="48" max="48" width="5.5703125" style="8" customWidth="1"/>
    <col min="49" max="49" width="3.5703125" style="8" customWidth="1"/>
    <col min="50" max="50" width="10.5703125" style="8" customWidth="1"/>
    <col min="51" max="51" width="3.5703125" style="8" customWidth="1"/>
    <col min="52" max="52" width="13.140625" style="8" bestFit="1" customWidth="1"/>
    <col min="53" max="54" width="8.5703125" style="8" customWidth="1"/>
    <col min="55" max="58" width="3.5703125" style="8" customWidth="1"/>
    <col min="59" max="60" width="5.5703125" style="8" customWidth="1"/>
    <col min="61" max="61" width="10.5703125" style="8" customWidth="1"/>
    <col min="62" max="62" width="8.5703125" style="8" customWidth="1"/>
    <col min="63" max="63" width="10.5703125" style="8" customWidth="1"/>
    <col min="64" max="64" width="8.5703125" style="8" customWidth="1"/>
    <col min="65" max="71" width="5.5703125" style="8" customWidth="1"/>
    <col min="72" max="72" width="8.5703125" style="8" customWidth="1"/>
    <col min="73" max="73" width="3.5703125" style="8" customWidth="1"/>
    <col min="74" max="74" width="10.5703125" style="8" customWidth="1"/>
    <col min="75" max="76" width="8.5703125" style="8" customWidth="1"/>
    <col min="77" max="16384" width="11" style="8"/>
  </cols>
  <sheetData>
    <row r="1" spans="1:76" ht="117.75" customHeight="1">
      <c r="A1" s="281" t="s">
        <v>0</v>
      </c>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c r="AI1" s="281"/>
      <c r="AJ1" s="281"/>
      <c r="AK1" s="281"/>
      <c r="AL1" s="281"/>
      <c r="AM1" s="281"/>
      <c r="AN1" s="281"/>
      <c r="AO1" s="281"/>
      <c r="AP1" s="281"/>
      <c r="AQ1" s="281"/>
      <c r="AR1" s="281"/>
      <c r="AS1" s="281"/>
      <c r="AT1" s="281"/>
      <c r="AU1" s="281"/>
      <c r="AV1" s="281"/>
      <c r="AW1" s="281"/>
      <c r="AX1" s="281"/>
      <c r="AY1" s="281"/>
      <c r="AZ1" s="281"/>
      <c r="BA1" s="281"/>
      <c r="BB1" s="281"/>
      <c r="BC1" s="281"/>
      <c r="BD1" s="281"/>
      <c r="BE1" s="281"/>
      <c r="BF1" s="281"/>
      <c r="BG1" s="281"/>
      <c r="BH1" s="281"/>
      <c r="BI1" s="281"/>
      <c r="BJ1" s="281"/>
      <c r="BK1" s="281"/>
      <c r="BL1" s="281"/>
      <c r="BM1" s="281"/>
      <c r="BN1" s="281"/>
      <c r="BO1" s="281"/>
      <c r="BP1" s="281"/>
      <c r="BQ1" s="281"/>
      <c r="BR1" s="281"/>
      <c r="BS1" s="281"/>
      <c r="BT1" s="281"/>
      <c r="BU1" s="281"/>
      <c r="BV1" s="281"/>
      <c r="BW1" s="281"/>
      <c r="BX1" s="281"/>
    </row>
    <row r="2" spans="1:76" ht="113.1" customHeight="1">
      <c r="A2" s="6" t="s">
        <v>1</v>
      </c>
      <c r="B2" s="11" t="s">
        <v>2</v>
      </c>
      <c r="C2" s="6" t="s">
        <v>3</v>
      </c>
      <c r="D2" s="6" t="s">
        <v>4</v>
      </c>
      <c r="E2" s="6" t="s">
        <v>5</v>
      </c>
      <c r="F2" s="6" t="s">
        <v>6</v>
      </c>
      <c r="G2" s="7" t="s">
        <v>7</v>
      </c>
      <c r="H2" s="6" t="s">
        <v>8</v>
      </c>
      <c r="I2" s="6" t="s">
        <v>9</v>
      </c>
      <c r="J2" s="6" t="s">
        <v>10</v>
      </c>
      <c r="K2" s="7" t="s">
        <v>11</v>
      </c>
      <c r="L2" s="6" t="s">
        <v>12</v>
      </c>
      <c r="M2" s="6" t="s">
        <v>13</v>
      </c>
      <c r="N2" s="7" t="s">
        <v>14</v>
      </c>
      <c r="O2" s="6" t="s">
        <v>15</v>
      </c>
      <c r="P2" s="6" t="s">
        <v>16</v>
      </c>
      <c r="Q2" s="6" t="s">
        <v>17</v>
      </c>
      <c r="R2" s="6" t="s">
        <v>18</v>
      </c>
      <c r="S2" s="6" t="s">
        <v>19</v>
      </c>
      <c r="T2" s="6" t="s">
        <v>20</v>
      </c>
      <c r="U2" s="6" t="s">
        <v>21</v>
      </c>
      <c r="V2" s="6" t="s">
        <v>22</v>
      </c>
      <c r="W2" s="6" t="s">
        <v>23</v>
      </c>
      <c r="X2" s="6" t="s">
        <v>24</v>
      </c>
      <c r="Y2" s="6" t="s">
        <v>25</v>
      </c>
      <c r="Z2" s="6" t="s">
        <v>26</v>
      </c>
      <c r="AA2" s="6" t="s">
        <v>27</v>
      </c>
      <c r="AB2" s="6" t="s">
        <v>28</v>
      </c>
      <c r="AC2" s="6" t="s">
        <v>29</v>
      </c>
      <c r="AD2" s="6" t="s">
        <v>30</v>
      </c>
      <c r="AE2" s="6" t="s">
        <v>31</v>
      </c>
      <c r="AF2" s="6" t="s">
        <v>32</v>
      </c>
      <c r="AG2" s="6" t="s">
        <v>33</v>
      </c>
      <c r="AH2" s="6" t="s">
        <v>34</v>
      </c>
      <c r="AI2" s="9" t="s">
        <v>35</v>
      </c>
      <c r="AJ2" s="9" t="s">
        <v>36</v>
      </c>
      <c r="AK2" s="9" t="s">
        <v>37</v>
      </c>
      <c r="AL2" s="9" t="s">
        <v>38</v>
      </c>
      <c r="AM2" s="9" t="s">
        <v>39</v>
      </c>
      <c r="AN2" s="9" t="s">
        <v>36</v>
      </c>
      <c r="AO2" s="9" t="s">
        <v>40</v>
      </c>
      <c r="AP2" s="9" t="s">
        <v>41</v>
      </c>
      <c r="AQ2" s="9" t="s">
        <v>42</v>
      </c>
      <c r="AR2" s="9" t="s">
        <v>43</v>
      </c>
      <c r="AS2" s="9" t="s">
        <v>44</v>
      </c>
      <c r="AT2" s="9" t="s">
        <v>45</v>
      </c>
      <c r="AU2" s="9" t="s">
        <v>46</v>
      </c>
      <c r="AV2" s="9" t="s">
        <v>47</v>
      </c>
      <c r="AW2" s="9" t="s">
        <v>39</v>
      </c>
      <c r="AX2" s="9" t="s">
        <v>48</v>
      </c>
      <c r="AY2" s="9" t="s">
        <v>49</v>
      </c>
      <c r="AZ2" s="9" t="s">
        <v>50</v>
      </c>
      <c r="BA2" s="9" t="s">
        <v>51</v>
      </c>
      <c r="BB2" s="9" t="s">
        <v>52</v>
      </c>
      <c r="BC2" s="9" t="s">
        <v>53</v>
      </c>
      <c r="BD2" s="10" t="s">
        <v>54</v>
      </c>
      <c r="BE2" s="10" t="s">
        <v>55</v>
      </c>
      <c r="BF2" s="10" t="s">
        <v>56</v>
      </c>
      <c r="BG2" s="10" t="s">
        <v>57</v>
      </c>
      <c r="BH2" s="10" t="s">
        <v>58</v>
      </c>
      <c r="BI2" s="10" t="s">
        <v>59</v>
      </c>
      <c r="BJ2" s="10" t="s">
        <v>60</v>
      </c>
      <c r="BK2" s="10" t="s">
        <v>61</v>
      </c>
      <c r="BL2" s="10" t="s">
        <v>62</v>
      </c>
      <c r="BM2" s="10" t="s">
        <v>63</v>
      </c>
      <c r="BN2" s="10" t="s">
        <v>64</v>
      </c>
      <c r="BO2" s="10" t="s">
        <v>65</v>
      </c>
      <c r="BP2" s="10" t="s">
        <v>66</v>
      </c>
      <c r="BQ2" s="10" t="s">
        <v>67</v>
      </c>
      <c r="BR2" s="10" t="s">
        <v>68</v>
      </c>
      <c r="BS2" s="10" t="s">
        <v>69</v>
      </c>
      <c r="BT2" s="10" t="s">
        <v>70</v>
      </c>
      <c r="BU2" s="10" t="s">
        <v>71</v>
      </c>
      <c r="BV2" s="10" t="s">
        <v>72</v>
      </c>
      <c r="BW2" s="10" t="s">
        <v>73</v>
      </c>
      <c r="BX2" s="10" t="s">
        <v>73</v>
      </c>
    </row>
    <row r="3" spans="1:76" ht="115.5" customHeight="1">
      <c r="A3" s="14" t="s">
        <v>74</v>
      </c>
      <c r="B3" s="15" t="s">
        <v>75</v>
      </c>
      <c r="C3" s="16">
        <v>0.3</v>
      </c>
      <c r="D3" s="16" t="s">
        <v>76</v>
      </c>
      <c r="E3" s="16">
        <v>1</v>
      </c>
      <c r="F3" s="16">
        <v>1</v>
      </c>
      <c r="G3" s="14" t="s">
        <v>77</v>
      </c>
      <c r="H3" s="14" t="s">
        <v>78</v>
      </c>
      <c r="I3" s="17" t="s">
        <v>79</v>
      </c>
      <c r="J3" s="17" t="s">
        <v>80</v>
      </c>
      <c r="K3" s="17" t="s">
        <v>81</v>
      </c>
      <c r="L3" s="17" t="s">
        <v>82</v>
      </c>
      <c r="M3" s="17" t="s">
        <v>83</v>
      </c>
      <c r="N3" s="17" t="s">
        <v>80</v>
      </c>
      <c r="O3" s="17" t="s">
        <v>83</v>
      </c>
      <c r="P3" s="17" t="s">
        <v>84</v>
      </c>
      <c r="Q3" s="18" t="s">
        <v>85</v>
      </c>
      <c r="R3" s="17" t="s">
        <v>86</v>
      </c>
      <c r="S3" s="60">
        <v>1</v>
      </c>
      <c r="T3" s="60">
        <v>0.25</v>
      </c>
      <c r="U3" s="60">
        <v>0.5</v>
      </c>
      <c r="V3" s="60">
        <v>0.75</v>
      </c>
      <c r="W3" s="60">
        <v>1</v>
      </c>
      <c r="X3" s="60">
        <v>1</v>
      </c>
      <c r="Y3" s="287">
        <v>966900000</v>
      </c>
      <c r="Z3" s="17" t="s">
        <v>87</v>
      </c>
      <c r="AA3" s="18" t="s">
        <v>88</v>
      </c>
      <c r="AB3" s="61">
        <v>643600000</v>
      </c>
      <c r="AC3" s="60">
        <v>0.5</v>
      </c>
      <c r="AD3" s="17" t="s">
        <v>89</v>
      </c>
      <c r="AE3" s="62">
        <v>46054</v>
      </c>
      <c r="AF3" s="62">
        <v>46387</v>
      </c>
      <c r="AG3" s="17" t="s">
        <v>90</v>
      </c>
      <c r="AH3" s="17" t="s">
        <v>91</v>
      </c>
      <c r="AI3" s="17" t="s">
        <v>92</v>
      </c>
      <c r="AJ3" s="17" t="s">
        <v>92</v>
      </c>
      <c r="AK3" s="17" t="s">
        <v>92</v>
      </c>
      <c r="AL3" s="17"/>
      <c r="AM3" s="17"/>
      <c r="AN3" s="17" t="s">
        <v>92</v>
      </c>
      <c r="AO3" s="17"/>
      <c r="AP3" s="17"/>
      <c r="AQ3" s="17"/>
      <c r="AR3" s="17"/>
      <c r="AS3" s="17"/>
      <c r="AT3" s="17" t="s">
        <v>92</v>
      </c>
      <c r="AU3" s="17" t="s">
        <v>92</v>
      </c>
      <c r="AV3" s="17"/>
      <c r="AW3" s="17"/>
      <c r="AX3" s="17"/>
      <c r="AY3" s="17"/>
      <c r="AZ3" s="17"/>
      <c r="BA3" s="17"/>
      <c r="BB3" s="17"/>
      <c r="BC3" s="17"/>
      <c r="BD3" s="17" t="s">
        <v>92</v>
      </c>
      <c r="BE3" s="17"/>
      <c r="BF3" s="17" t="s">
        <v>92</v>
      </c>
      <c r="BG3" s="17"/>
      <c r="BH3" s="17"/>
      <c r="BI3" s="17"/>
      <c r="BJ3" s="17"/>
      <c r="BK3" s="17"/>
      <c r="BL3" s="17"/>
      <c r="BM3" s="17"/>
      <c r="BN3" s="17"/>
      <c r="BO3" s="17" t="s">
        <v>92</v>
      </c>
      <c r="BP3" s="17"/>
      <c r="BQ3" s="17"/>
      <c r="BR3" s="17"/>
      <c r="BS3" s="17"/>
      <c r="BT3" s="17"/>
      <c r="BU3" s="17"/>
      <c r="BV3" s="17"/>
      <c r="BW3" s="17"/>
      <c r="BX3" s="17"/>
    </row>
    <row r="4" spans="1:76" ht="113.25" customHeight="1">
      <c r="A4" s="14" t="s">
        <v>74</v>
      </c>
      <c r="B4" s="15" t="s">
        <v>75</v>
      </c>
      <c r="C4" s="16">
        <v>0.3</v>
      </c>
      <c r="D4" s="16" t="s">
        <v>76</v>
      </c>
      <c r="E4" s="16">
        <v>1</v>
      </c>
      <c r="F4" s="16">
        <v>1</v>
      </c>
      <c r="G4" s="14" t="s">
        <v>77</v>
      </c>
      <c r="H4" s="14" t="s">
        <v>78</v>
      </c>
      <c r="I4" s="17" t="s">
        <v>79</v>
      </c>
      <c r="J4" s="17" t="s">
        <v>80</v>
      </c>
      <c r="K4" s="17" t="s">
        <v>81</v>
      </c>
      <c r="L4" s="17" t="s">
        <v>82</v>
      </c>
      <c r="M4" s="17" t="s">
        <v>83</v>
      </c>
      <c r="N4" s="17" t="s">
        <v>80</v>
      </c>
      <c r="O4" s="17" t="s">
        <v>83</v>
      </c>
      <c r="P4" s="17" t="s">
        <v>84</v>
      </c>
      <c r="Q4" s="18" t="s">
        <v>85</v>
      </c>
      <c r="R4" s="17" t="s">
        <v>86</v>
      </c>
      <c r="S4" s="60">
        <v>1</v>
      </c>
      <c r="T4" s="60">
        <v>0.25</v>
      </c>
      <c r="U4" s="60">
        <v>0.5</v>
      </c>
      <c r="V4" s="60">
        <v>0.75</v>
      </c>
      <c r="W4" s="60">
        <v>1</v>
      </c>
      <c r="X4" s="60">
        <v>1</v>
      </c>
      <c r="Y4" s="288"/>
      <c r="Z4" s="17" t="s">
        <v>87</v>
      </c>
      <c r="AA4" s="17" t="s">
        <v>93</v>
      </c>
      <c r="AB4" s="61">
        <v>190200000</v>
      </c>
      <c r="AC4" s="60">
        <v>0.25</v>
      </c>
      <c r="AD4" s="17" t="s">
        <v>94</v>
      </c>
      <c r="AE4" s="62">
        <v>46054</v>
      </c>
      <c r="AF4" s="62">
        <v>46387</v>
      </c>
      <c r="AG4" s="17" t="s">
        <v>90</v>
      </c>
      <c r="AH4" s="17" t="s">
        <v>95</v>
      </c>
      <c r="AI4" s="17"/>
      <c r="AJ4" s="17" t="s">
        <v>92</v>
      </c>
      <c r="AK4" s="17" t="s">
        <v>92</v>
      </c>
      <c r="AL4" s="17"/>
      <c r="AM4" s="17"/>
      <c r="AN4" s="17" t="s">
        <v>92</v>
      </c>
      <c r="AO4" s="17"/>
      <c r="AP4" s="17"/>
      <c r="AQ4" s="17"/>
      <c r="AR4" s="17"/>
      <c r="AS4" s="17"/>
      <c r="AT4" s="17" t="s">
        <v>92</v>
      </c>
      <c r="AU4" s="17" t="s">
        <v>92</v>
      </c>
      <c r="AV4" s="17"/>
      <c r="AW4" s="17"/>
      <c r="AX4" s="17"/>
      <c r="AY4" s="17"/>
      <c r="AZ4" s="17"/>
      <c r="BA4" s="17"/>
      <c r="BB4" s="17"/>
      <c r="BC4" s="17"/>
      <c r="BD4" s="17" t="s">
        <v>92</v>
      </c>
      <c r="BE4" s="17"/>
      <c r="BF4" s="17" t="s">
        <v>92</v>
      </c>
      <c r="BG4" s="17"/>
      <c r="BH4" s="17"/>
      <c r="BI4" s="17"/>
      <c r="BJ4" s="17"/>
      <c r="BK4" s="17"/>
      <c r="BL4" s="17"/>
      <c r="BM4" s="17"/>
      <c r="BN4" s="17"/>
      <c r="BO4" s="17" t="s">
        <v>92</v>
      </c>
      <c r="BP4" s="17"/>
      <c r="BQ4" s="17"/>
      <c r="BR4" s="17"/>
      <c r="BS4" s="17"/>
      <c r="BT4" s="17"/>
      <c r="BU4" s="17"/>
      <c r="BV4" s="17"/>
      <c r="BW4" s="17"/>
      <c r="BX4" s="17"/>
    </row>
    <row r="5" spans="1:76" ht="104.25" customHeight="1">
      <c r="A5" s="14" t="s">
        <v>74</v>
      </c>
      <c r="B5" s="15" t="s">
        <v>75</v>
      </c>
      <c r="C5" s="16">
        <v>0.3</v>
      </c>
      <c r="D5" s="16" t="s">
        <v>76</v>
      </c>
      <c r="E5" s="16">
        <v>1</v>
      </c>
      <c r="F5" s="16">
        <v>1</v>
      </c>
      <c r="G5" s="14" t="s">
        <v>77</v>
      </c>
      <c r="H5" s="14" t="s">
        <v>78</v>
      </c>
      <c r="I5" s="17" t="s">
        <v>79</v>
      </c>
      <c r="J5" s="17" t="s">
        <v>80</v>
      </c>
      <c r="K5" s="17" t="s">
        <v>81</v>
      </c>
      <c r="L5" s="17" t="s">
        <v>82</v>
      </c>
      <c r="M5" s="17" t="s">
        <v>83</v>
      </c>
      <c r="N5" s="17" t="s">
        <v>80</v>
      </c>
      <c r="O5" s="17" t="s">
        <v>83</v>
      </c>
      <c r="P5" s="17" t="s">
        <v>84</v>
      </c>
      <c r="Q5" s="18" t="s">
        <v>85</v>
      </c>
      <c r="R5" s="17" t="s">
        <v>86</v>
      </c>
      <c r="S5" s="60">
        <v>1</v>
      </c>
      <c r="T5" s="60">
        <v>0.25</v>
      </c>
      <c r="U5" s="60">
        <v>0.5</v>
      </c>
      <c r="V5" s="60">
        <v>0.75</v>
      </c>
      <c r="W5" s="60">
        <v>1</v>
      </c>
      <c r="X5" s="60">
        <v>1</v>
      </c>
      <c r="Y5" s="289"/>
      <c r="Z5" s="17" t="s">
        <v>87</v>
      </c>
      <c r="AA5" s="17" t="s">
        <v>96</v>
      </c>
      <c r="AB5" s="61">
        <v>133100000</v>
      </c>
      <c r="AC5" s="60">
        <v>0.25</v>
      </c>
      <c r="AD5" s="17" t="s">
        <v>97</v>
      </c>
      <c r="AE5" s="62">
        <v>46054</v>
      </c>
      <c r="AF5" s="62">
        <v>46387</v>
      </c>
      <c r="AG5" s="17" t="s">
        <v>90</v>
      </c>
      <c r="AH5" s="17" t="s">
        <v>95</v>
      </c>
      <c r="AI5" s="17"/>
      <c r="AJ5" s="17" t="s">
        <v>92</v>
      </c>
      <c r="AK5" s="17" t="s">
        <v>92</v>
      </c>
      <c r="AL5" s="17"/>
      <c r="AM5" s="17"/>
      <c r="AN5" s="17" t="s">
        <v>92</v>
      </c>
      <c r="AO5" s="17"/>
      <c r="AP5" s="17"/>
      <c r="AQ5" s="17"/>
      <c r="AR5" s="17"/>
      <c r="AS5" s="17"/>
      <c r="AT5" s="17" t="s">
        <v>92</v>
      </c>
      <c r="AU5" s="17" t="s">
        <v>92</v>
      </c>
      <c r="AV5" s="17"/>
      <c r="AW5" s="17"/>
      <c r="AX5" s="17"/>
      <c r="AY5" s="17"/>
      <c r="AZ5" s="17"/>
      <c r="BA5" s="17"/>
      <c r="BB5" s="17"/>
      <c r="BC5" s="17"/>
      <c r="BD5" s="17" t="s">
        <v>92</v>
      </c>
      <c r="BE5" s="17"/>
      <c r="BF5" s="17" t="s">
        <v>92</v>
      </c>
      <c r="BG5" s="17"/>
      <c r="BH5" s="17"/>
      <c r="BI5" s="17"/>
      <c r="BJ5" s="17"/>
      <c r="BK5" s="17"/>
      <c r="BL5" s="17"/>
      <c r="BM5" s="17"/>
      <c r="BN5" s="17"/>
      <c r="BO5" s="17" t="s">
        <v>92</v>
      </c>
      <c r="BP5" s="17"/>
      <c r="BQ5" s="17"/>
      <c r="BR5" s="17"/>
      <c r="BS5" s="17"/>
      <c r="BT5" s="17"/>
      <c r="BU5" s="17"/>
      <c r="BV5" s="17"/>
      <c r="BW5" s="17"/>
      <c r="BX5" s="17"/>
    </row>
    <row r="6" spans="1:76" ht="127.5">
      <c r="A6" s="14" t="s">
        <v>74</v>
      </c>
      <c r="B6" s="15" t="s">
        <v>75</v>
      </c>
      <c r="C6" s="16">
        <v>0.3</v>
      </c>
      <c r="D6" s="16" t="s">
        <v>76</v>
      </c>
      <c r="E6" s="16">
        <v>1</v>
      </c>
      <c r="F6" s="16">
        <v>1</v>
      </c>
      <c r="G6" s="15" t="s">
        <v>98</v>
      </c>
      <c r="H6" s="15" t="s">
        <v>99</v>
      </c>
      <c r="I6" s="18" t="s">
        <v>79</v>
      </c>
      <c r="J6" s="17" t="s">
        <v>80</v>
      </c>
      <c r="K6" s="18" t="s">
        <v>100</v>
      </c>
      <c r="L6" s="18" t="s">
        <v>101</v>
      </c>
      <c r="M6" s="18" t="s">
        <v>83</v>
      </c>
      <c r="N6" s="18" t="s">
        <v>80</v>
      </c>
      <c r="O6" s="18" t="s">
        <v>102</v>
      </c>
      <c r="P6" s="18" t="s">
        <v>84</v>
      </c>
      <c r="Q6" s="18" t="s">
        <v>103</v>
      </c>
      <c r="R6" s="18" t="s">
        <v>86</v>
      </c>
      <c r="S6" s="63">
        <v>0</v>
      </c>
      <c r="T6" s="63">
        <v>0.25</v>
      </c>
      <c r="U6" s="63">
        <v>0.5</v>
      </c>
      <c r="V6" s="63">
        <v>0.75</v>
      </c>
      <c r="W6" s="63">
        <v>1</v>
      </c>
      <c r="X6" s="63">
        <v>1</v>
      </c>
      <c r="Y6" s="64">
        <v>88000000</v>
      </c>
      <c r="Z6" s="18" t="s">
        <v>87</v>
      </c>
      <c r="AA6" s="18" t="s">
        <v>104</v>
      </c>
      <c r="AB6" s="65">
        <v>88000000</v>
      </c>
      <c r="AC6" s="63">
        <v>1</v>
      </c>
      <c r="AD6" s="18" t="s">
        <v>105</v>
      </c>
      <c r="AE6" s="66">
        <v>46038</v>
      </c>
      <c r="AF6" s="66">
        <v>46387</v>
      </c>
      <c r="AG6" s="18" t="s">
        <v>106</v>
      </c>
      <c r="AH6" s="18" t="s">
        <v>107</v>
      </c>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row>
    <row r="7" spans="1:76" ht="102" customHeight="1">
      <c r="A7" s="14" t="s">
        <v>74</v>
      </c>
      <c r="B7" s="15" t="s">
        <v>75</v>
      </c>
      <c r="C7" s="16">
        <v>0.3</v>
      </c>
      <c r="D7" s="16" t="s">
        <v>76</v>
      </c>
      <c r="E7" s="16">
        <v>1</v>
      </c>
      <c r="F7" s="16">
        <v>1</v>
      </c>
      <c r="G7" s="15" t="s">
        <v>98</v>
      </c>
      <c r="H7" s="15" t="s">
        <v>108</v>
      </c>
      <c r="I7" s="68" t="s">
        <v>109</v>
      </c>
      <c r="J7" s="68" t="s">
        <v>110</v>
      </c>
      <c r="K7" s="68" t="s">
        <v>111</v>
      </c>
      <c r="L7" s="68" t="s">
        <v>112</v>
      </c>
      <c r="M7" s="68" t="s">
        <v>113</v>
      </c>
      <c r="N7" s="68" t="s">
        <v>110</v>
      </c>
      <c r="O7" s="68" t="s">
        <v>114</v>
      </c>
      <c r="P7" s="68" t="s">
        <v>115</v>
      </c>
      <c r="Q7" s="68" t="s">
        <v>116</v>
      </c>
      <c r="R7" s="68" t="s">
        <v>117</v>
      </c>
      <c r="S7" s="68">
        <v>6</v>
      </c>
      <c r="T7" s="68">
        <v>6</v>
      </c>
      <c r="U7" s="68">
        <v>12</v>
      </c>
      <c r="V7" s="68">
        <v>25</v>
      </c>
      <c r="W7" s="68">
        <v>38</v>
      </c>
      <c r="X7" s="68">
        <v>38</v>
      </c>
      <c r="Y7" s="69">
        <v>99200000</v>
      </c>
      <c r="Z7" s="68" t="s">
        <v>118</v>
      </c>
      <c r="AA7" s="68" t="s">
        <v>119</v>
      </c>
      <c r="AB7" s="65">
        <v>99200000</v>
      </c>
      <c r="AC7" s="63">
        <v>1</v>
      </c>
      <c r="AD7" s="18" t="s">
        <v>120</v>
      </c>
      <c r="AE7" s="66">
        <v>46023</v>
      </c>
      <c r="AF7" s="66">
        <v>46387</v>
      </c>
      <c r="AG7" s="68" t="s">
        <v>121</v>
      </c>
      <c r="AH7" s="68" t="s">
        <v>122</v>
      </c>
      <c r="AI7" s="68"/>
      <c r="AJ7" s="68"/>
      <c r="AK7" s="68"/>
      <c r="AL7" s="68"/>
      <c r="AM7" s="68"/>
      <c r="AN7" s="68"/>
      <c r="AO7" s="68"/>
      <c r="AP7" s="68"/>
      <c r="AQ7" s="68"/>
      <c r="AR7" s="68"/>
      <c r="AS7" s="68"/>
      <c r="AT7" s="68"/>
      <c r="AU7" s="68" t="s">
        <v>123</v>
      </c>
      <c r="AV7" s="68" t="s">
        <v>123</v>
      </c>
      <c r="AW7" s="68" t="s">
        <v>123</v>
      </c>
      <c r="AX7" s="68"/>
      <c r="AY7" s="68"/>
      <c r="AZ7" s="68"/>
      <c r="BA7" s="68"/>
      <c r="BB7" s="68"/>
      <c r="BC7" s="68"/>
      <c r="BD7" s="68" t="s">
        <v>123</v>
      </c>
      <c r="BE7" s="68"/>
      <c r="BF7" s="68" t="s">
        <v>123</v>
      </c>
      <c r="BG7" s="68" t="s">
        <v>123</v>
      </c>
      <c r="BH7" s="68"/>
      <c r="BI7" s="68" t="s">
        <v>123</v>
      </c>
      <c r="BJ7" s="68"/>
      <c r="BK7" s="68"/>
      <c r="BL7" s="68"/>
      <c r="BM7" s="68"/>
      <c r="BN7" s="68"/>
      <c r="BO7" s="68"/>
      <c r="BP7" s="68"/>
      <c r="BQ7" s="68"/>
      <c r="BR7" s="68"/>
      <c r="BS7" s="68"/>
      <c r="BT7" s="68"/>
      <c r="BU7" s="68"/>
      <c r="BV7" s="68"/>
      <c r="BW7" s="68"/>
      <c r="BX7" s="68"/>
    </row>
    <row r="8" spans="1:76" ht="63.75" customHeight="1">
      <c r="A8" s="14" t="s">
        <v>74</v>
      </c>
      <c r="B8" s="15" t="s">
        <v>75</v>
      </c>
      <c r="C8" s="16">
        <v>0.3</v>
      </c>
      <c r="D8" s="16" t="s">
        <v>76</v>
      </c>
      <c r="E8" s="16">
        <v>1</v>
      </c>
      <c r="F8" s="16">
        <v>1</v>
      </c>
      <c r="G8" s="15" t="s">
        <v>98</v>
      </c>
      <c r="H8" s="15" t="s">
        <v>124</v>
      </c>
      <c r="I8" s="17" t="s">
        <v>125</v>
      </c>
      <c r="J8" s="17" t="s">
        <v>126</v>
      </c>
      <c r="K8" s="17" t="s">
        <v>127</v>
      </c>
      <c r="L8" s="17" t="s">
        <v>128</v>
      </c>
      <c r="M8" s="17" t="s">
        <v>129</v>
      </c>
      <c r="N8" s="17" t="s">
        <v>130</v>
      </c>
      <c r="O8" s="17" t="s">
        <v>131</v>
      </c>
      <c r="P8" s="17" t="s">
        <v>132</v>
      </c>
      <c r="Q8" s="17" t="s">
        <v>133</v>
      </c>
      <c r="R8" s="17" t="s">
        <v>86</v>
      </c>
      <c r="S8" s="60">
        <v>0.9</v>
      </c>
      <c r="T8" s="60">
        <v>0.9</v>
      </c>
      <c r="U8" s="60">
        <v>0.9</v>
      </c>
      <c r="V8" s="60">
        <v>0.9</v>
      </c>
      <c r="W8" s="60">
        <v>0.9</v>
      </c>
      <c r="X8" s="60">
        <v>0.9</v>
      </c>
      <c r="Y8" s="17"/>
      <c r="Z8" s="18" t="s">
        <v>134</v>
      </c>
      <c r="AA8" s="17" t="s">
        <v>135</v>
      </c>
      <c r="AB8" s="17"/>
      <c r="AC8" s="60">
        <v>0.5</v>
      </c>
      <c r="AD8" s="17" t="s">
        <v>136</v>
      </c>
      <c r="AE8" s="62">
        <v>46037</v>
      </c>
      <c r="AF8" s="62">
        <v>46387</v>
      </c>
      <c r="AG8" s="17" t="s">
        <v>137</v>
      </c>
      <c r="AH8" s="17" t="s">
        <v>95</v>
      </c>
      <c r="AI8" s="70" t="s">
        <v>123</v>
      </c>
      <c r="AJ8" s="70"/>
      <c r="AK8" s="70"/>
      <c r="AL8" s="70"/>
      <c r="AM8" s="70"/>
      <c r="AN8" s="70"/>
      <c r="AO8" s="70"/>
      <c r="AP8" s="70"/>
      <c r="AQ8" s="70"/>
      <c r="AR8" s="70"/>
      <c r="AS8" s="70"/>
      <c r="AT8" s="70" t="s">
        <v>123</v>
      </c>
      <c r="AU8" s="70" t="s">
        <v>123</v>
      </c>
      <c r="AV8" s="70"/>
      <c r="AW8" s="70" t="s">
        <v>123</v>
      </c>
      <c r="AX8" s="70"/>
      <c r="AY8" s="70"/>
      <c r="AZ8" s="70"/>
      <c r="BA8" s="70"/>
      <c r="BB8" s="70"/>
      <c r="BC8" s="70"/>
      <c r="BD8" s="70" t="s">
        <v>123</v>
      </c>
      <c r="BE8" s="70"/>
      <c r="BF8" s="70" t="s">
        <v>123</v>
      </c>
      <c r="BG8" s="70"/>
      <c r="BH8" s="70"/>
      <c r="BI8" s="70"/>
      <c r="BJ8" s="70"/>
      <c r="BK8" s="70"/>
      <c r="BL8" s="70"/>
      <c r="BM8" s="70"/>
      <c r="BN8" s="70"/>
      <c r="BO8" s="70"/>
      <c r="BP8" s="70"/>
      <c r="BQ8" s="70"/>
      <c r="BR8" s="70"/>
      <c r="BS8" s="70"/>
      <c r="BT8" s="70"/>
      <c r="BU8" s="70"/>
      <c r="BV8" s="70"/>
      <c r="BW8" s="70"/>
      <c r="BX8" s="70"/>
    </row>
    <row r="9" spans="1:76" ht="76.5">
      <c r="A9" s="14" t="s">
        <v>74</v>
      </c>
      <c r="B9" s="15" t="s">
        <v>75</v>
      </c>
      <c r="C9" s="16">
        <v>0.3</v>
      </c>
      <c r="D9" s="16" t="s">
        <v>76</v>
      </c>
      <c r="E9" s="16">
        <v>1</v>
      </c>
      <c r="F9" s="16">
        <v>1</v>
      </c>
      <c r="G9" s="15" t="s">
        <v>98</v>
      </c>
      <c r="H9" s="15" t="s">
        <v>138</v>
      </c>
      <c r="I9" s="17" t="s">
        <v>125</v>
      </c>
      <c r="J9" s="17" t="s">
        <v>126</v>
      </c>
      <c r="K9" s="17" t="s">
        <v>127</v>
      </c>
      <c r="L9" s="17" t="s">
        <v>128</v>
      </c>
      <c r="M9" s="17" t="s">
        <v>129</v>
      </c>
      <c r="N9" s="17" t="s">
        <v>130</v>
      </c>
      <c r="O9" s="17" t="s">
        <v>131</v>
      </c>
      <c r="P9" s="17" t="s">
        <v>132</v>
      </c>
      <c r="Q9" s="17" t="s">
        <v>133</v>
      </c>
      <c r="R9" s="17" t="s">
        <v>86</v>
      </c>
      <c r="S9" s="60">
        <v>0.9</v>
      </c>
      <c r="T9" s="60">
        <v>0.9</v>
      </c>
      <c r="U9" s="60">
        <v>0.9</v>
      </c>
      <c r="V9" s="60">
        <v>0.9</v>
      </c>
      <c r="W9" s="60">
        <v>0.9</v>
      </c>
      <c r="X9" s="60">
        <v>0.9</v>
      </c>
      <c r="Y9" s="17"/>
      <c r="Z9" s="18" t="s">
        <v>134</v>
      </c>
      <c r="AA9" s="71" t="s">
        <v>139</v>
      </c>
      <c r="AB9" s="71"/>
      <c r="AC9" s="72">
        <v>0.5</v>
      </c>
      <c r="AD9" s="71" t="s">
        <v>140</v>
      </c>
      <c r="AE9" s="73">
        <v>45672</v>
      </c>
      <c r="AF9" s="73">
        <v>46387</v>
      </c>
      <c r="AG9" s="71" t="s">
        <v>141</v>
      </c>
      <c r="AH9" s="71" t="s">
        <v>95</v>
      </c>
      <c r="AI9" s="74"/>
      <c r="AJ9" s="74"/>
      <c r="AK9" s="74"/>
      <c r="AL9" s="74"/>
      <c r="AM9" s="74"/>
      <c r="AN9" s="74"/>
      <c r="AO9" s="74"/>
      <c r="AP9" s="74"/>
      <c r="AQ9" s="74"/>
      <c r="AR9" s="74"/>
      <c r="AS9" s="74"/>
      <c r="AT9" s="74" t="s">
        <v>123</v>
      </c>
      <c r="AU9" s="74" t="s">
        <v>123</v>
      </c>
      <c r="AV9" s="74"/>
      <c r="AW9" s="74"/>
      <c r="AX9" s="74"/>
      <c r="AY9" s="74"/>
      <c r="AZ9" s="74"/>
      <c r="BA9" s="74"/>
      <c r="BB9" s="74"/>
      <c r="BC9" s="74"/>
      <c r="BD9" s="74" t="s">
        <v>123</v>
      </c>
      <c r="BE9" s="74"/>
      <c r="BF9" s="74" t="s">
        <v>123</v>
      </c>
      <c r="BG9" s="74"/>
      <c r="BH9" s="74"/>
      <c r="BI9" s="74"/>
      <c r="BJ9" s="74"/>
      <c r="BK9" s="74"/>
      <c r="BL9" s="74"/>
      <c r="BM9" s="74"/>
      <c r="BN9" s="74"/>
      <c r="BO9" s="74"/>
      <c r="BP9" s="74"/>
      <c r="BQ9" s="74"/>
      <c r="BR9" s="74"/>
      <c r="BS9" s="74"/>
      <c r="BT9" s="74"/>
      <c r="BU9" s="74"/>
      <c r="BV9" s="74"/>
      <c r="BW9" s="74"/>
      <c r="BX9" s="74"/>
    </row>
    <row r="10" spans="1:76" ht="69.75" customHeight="1">
      <c r="A10" s="14" t="s">
        <v>74</v>
      </c>
      <c r="B10" s="15" t="s">
        <v>75</v>
      </c>
      <c r="C10" s="16">
        <v>0.3</v>
      </c>
      <c r="D10" s="16" t="s">
        <v>76</v>
      </c>
      <c r="E10" s="16">
        <v>1</v>
      </c>
      <c r="F10" s="16">
        <v>1</v>
      </c>
      <c r="G10" s="15" t="s">
        <v>142</v>
      </c>
      <c r="H10" s="15" t="s">
        <v>143</v>
      </c>
      <c r="I10" s="18" t="s">
        <v>79</v>
      </c>
      <c r="J10" s="18" t="s">
        <v>80</v>
      </c>
      <c r="K10" s="18" t="s">
        <v>144</v>
      </c>
      <c r="L10" s="18" t="s">
        <v>145</v>
      </c>
      <c r="M10" s="18" t="s">
        <v>83</v>
      </c>
      <c r="N10" s="18" t="s">
        <v>80</v>
      </c>
      <c r="O10" s="18" t="s">
        <v>83</v>
      </c>
      <c r="P10" s="18" t="s">
        <v>146</v>
      </c>
      <c r="Q10" s="18" t="s">
        <v>147</v>
      </c>
      <c r="R10" s="18" t="s">
        <v>86</v>
      </c>
      <c r="S10" s="18">
        <v>1</v>
      </c>
      <c r="T10" s="63">
        <v>0.1</v>
      </c>
      <c r="U10" s="63">
        <v>0.3</v>
      </c>
      <c r="V10" s="63">
        <v>0.8</v>
      </c>
      <c r="W10" s="63">
        <v>1</v>
      </c>
      <c r="X10" s="63">
        <v>1</v>
      </c>
      <c r="Y10" s="290">
        <f>+AB10+AB11+AB12+AB13</f>
        <v>1500000000</v>
      </c>
      <c r="Z10" s="18" t="s">
        <v>148</v>
      </c>
      <c r="AA10" s="18" t="s">
        <v>149</v>
      </c>
      <c r="AB10" s="65">
        <v>77000000</v>
      </c>
      <c r="AC10" s="63">
        <v>0.15</v>
      </c>
      <c r="AD10" s="18" t="s">
        <v>150</v>
      </c>
      <c r="AE10" s="66">
        <v>46063</v>
      </c>
      <c r="AF10" s="66">
        <v>46387</v>
      </c>
      <c r="AG10" s="18" t="s">
        <v>151</v>
      </c>
      <c r="AH10" s="18" t="s">
        <v>95</v>
      </c>
      <c r="AI10" s="18" t="s">
        <v>92</v>
      </c>
      <c r="AJ10" s="18" t="s">
        <v>92</v>
      </c>
      <c r="AK10" s="18" t="s">
        <v>92</v>
      </c>
      <c r="AL10" s="18"/>
      <c r="AM10" s="18"/>
      <c r="AN10" s="18" t="s">
        <v>92</v>
      </c>
      <c r="AO10" s="18"/>
      <c r="AP10" s="18"/>
      <c r="AQ10" s="18"/>
      <c r="AR10" s="18"/>
      <c r="AS10" s="18"/>
      <c r="AT10" s="18" t="s">
        <v>92</v>
      </c>
      <c r="AU10" s="18"/>
      <c r="AV10" s="18"/>
      <c r="AW10" s="18" t="s">
        <v>92</v>
      </c>
      <c r="AX10" s="18"/>
      <c r="AY10" s="18"/>
      <c r="AZ10" s="18" t="s">
        <v>92</v>
      </c>
      <c r="BA10" s="18"/>
      <c r="BB10" s="18"/>
      <c r="BC10" s="18"/>
      <c r="BD10" s="18" t="s">
        <v>92</v>
      </c>
      <c r="BE10" s="18"/>
      <c r="BF10" s="18" t="s">
        <v>92</v>
      </c>
      <c r="BG10" s="18"/>
      <c r="BH10" s="18"/>
      <c r="BI10" s="18"/>
      <c r="BJ10" s="18"/>
      <c r="BK10" s="18"/>
      <c r="BL10" s="18"/>
      <c r="BM10" s="18"/>
      <c r="BN10" s="18"/>
      <c r="BO10" s="18" t="s">
        <v>92</v>
      </c>
      <c r="BP10" s="18"/>
      <c r="BQ10" s="18"/>
      <c r="BR10" s="18"/>
      <c r="BS10" s="18"/>
      <c r="BT10" s="18"/>
      <c r="BU10" s="18"/>
      <c r="BV10" s="18"/>
      <c r="BW10" s="18"/>
      <c r="BX10" s="18"/>
    </row>
    <row r="11" spans="1:76" ht="64.5" customHeight="1">
      <c r="A11" s="14" t="s">
        <v>74</v>
      </c>
      <c r="B11" s="15" t="s">
        <v>75</v>
      </c>
      <c r="C11" s="16">
        <v>0.3</v>
      </c>
      <c r="D11" s="16" t="s">
        <v>76</v>
      </c>
      <c r="E11" s="16">
        <v>1</v>
      </c>
      <c r="F11" s="16">
        <v>1</v>
      </c>
      <c r="G11" s="15" t="s">
        <v>142</v>
      </c>
      <c r="H11" s="15" t="s">
        <v>143</v>
      </c>
      <c r="I11" s="18" t="s">
        <v>79</v>
      </c>
      <c r="J11" s="18" t="s">
        <v>80</v>
      </c>
      <c r="K11" s="18" t="s">
        <v>144</v>
      </c>
      <c r="L11" s="18" t="s">
        <v>145</v>
      </c>
      <c r="M11" s="18" t="s">
        <v>83</v>
      </c>
      <c r="N11" s="18" t="s">
        <v>80</v>
      </c>
      <c r="O11" s="18" t="s">
        <v>83</v>
      </c>
      <c r="P11" s="18" t="s">
        <v>146</v>
      </c>
      <c r="Q11" s="18" t="s">
        <v>147</v>
      </c>
      <c r="R11" s="18" t="s">
        <v>86</v>
      </c>
      <c r="S11" s="18">
        <v>1</v>
      </c>
      <c r="T11" s="63">
        <v>0.1</v>
      </c>
      <c r="U11" s="63">
        <v>0.3</v>
      </c>
      <c r="V11" s="63">
        <v>0.8</v>
      </c>
      <c r="W11" s="63">
        <v>1</v>
      </c>
      <c r="X11" s="63">
        <v>1</v>
      </c>
      <c r="Y11" s="291"/>
      <c r="Z11" s="18" t="s">
        <v>148</v>
      </c>
      <c r="AA11" s="18" t="s">
        <v>152</v>
      </c>
      <c r="AB11" s="65">
        <v>1173000000</v>
      </c>
      <c r="AC11" s="63">
        <v>0.5</v>
      </c>
      <c r="AD11" s="18" t="s">
        <v>153</v>
      </c>
      <c r="AE11" s="66">
        <v>46024</v>
      </c>
      <c r="AF11" s="66">
        <v>46264</v>
      </c>
      <c r="AG11" s="18" t="s">
        <v>151</v>
      </c>
      <c r="AH11" s="18" t="s">
        <v>95</v>
      </c>
      <c r="AI11" s="18"/>
      <c r="AJ11" s="18" t="s">
        <v>92</v>
      </c>
      <c r="AK11" s="18" t="s">
        <v>92</v>
      </c>
      <c r="AL11" s="18"/>
      <c r="AM11" s="18"/>
      <c r="AN11" s="18" t="s">
        <v>92</v>
      </c>
      <c r="AO11" s="18"/>
      <c r="AP11" s="18"/>
      <c r="AQ11" s="18"/>
      <c r="AR11" s="18"/>
      <c r="AS11" s="18"/>
      <c r="AT11" s="18" t="s">
        <v>92</v>
      </c>
      <c r="AU11" s="18"/>
      <c r="AV11" s="18"/>
      <c r="AW11" s="18" t="s">
        <v>92</v>
      </c>
      <c r="AX11" s="18" t="s">
        <v>92</v>
      </c>
      <c r="AY11" s="18" t="s">
        <v>92</v>
      </c>
      <c r="AZ11" s="18" t="s">
        <v>92</v>
      </c>
      <c r="BA11" s="18"/>
      <c r="BB11" s="18"/>
      <c r="BC11" s="18"/>
      <c r="BD11" s="18" t="s">
        <v>92</v>
      </c>
      <c r="BE11" s="18"/>
      <c r="BF11" s="18" t="s">
        <v>92</v>
      </c>
      <c r="BG11" s="18"/>
      <c r="BH11" s="18"/>
      <c r="BI11" s="18"/>
      <c r="BJ11" s="18"/>
      <c r="BK11" s="18"/>
      <c r="BL11" s="18"/>
      <c r="BM11" s="18"/>
      <c r="BN11" s="18"/>
      <c r="BO11" s="18" t="s">
        <v>92</v>
      </c>
      <c r="BP11" s="18"/>
      <c r="BQ11" s="18"/>
      <c r="BR11" s="18"/>
      <c r="BS11" s="18"/>
      <c r="BT11" s="18"/>
      <c r="BU11" s="18"/>
      <c r="BV11" s="18"/>
      <c r="BW11" s="18"/>
      <c r="BX11" s="18"/>
    </row>
    <row r="12" spans="1:76" ht="69.75" customHeight="1">
      <c r="A12" s="14" t="s">
        <v>74</v>
      </c>
      <c r="B12" s="15" t="s">
        <v>75</v>
      </c>
      <c r="C12" s="16">
        <v>0.3</v>
      </c>
      <c r="D12" s="16" t="s">
        <v>76</v>
      </c>
      <c r="E12" s="16">
        <v>1</v>
      </c>
      <c r="F12" s="16">
        <v>1</v>
      </c>
      <c r="G12" s="15" t="s">
        <v>142</v>
      </c>
      <c r="H12" s="15" t="s">
        <v>143</v>
      </c>
      <c r="I12" s="18" t="s">
        <v>79</v>
      </c>
      <c r="J12" s="18" t="s">
        <v>80</v>
      </c>
      <c r="K12" s="18" t="s">
        <v>144</v>
      </c>
      <c r="L12" s="18" t="s">
        <v>145</v>
      </c>
      <c r="M12" s="18" t="s">
        <v>83</v>
      </c>
      <c r="N12" s="18" t="s">
        <v>80</v>
      </c>
      <c r="O12" s="18" t="s">
        <v>83</v>
      </c>
      <c r="P12" s="18" t="s">
        <v>146</v>
      </c>
      <c r="Q12" s="18" t="s">
        <v>147</v>
      </c>
      <c r="R12" s="18" t="s">
        <v>86</v>
      </c>
      <c r="S12" s="18">
        <v>1</v>
      </c>
      <c r="T12" s="63">
        <v>0.1</v>
      </c>
      <c r="U12" s="63">
        <v>0.3</v>
      </c>
      <c r="V12" s="63">
        <v>0.8</v>
      </c>
      <c r="W12" s="63">
        <v>1</v>
      </c>
      <c r="X12" s="63">
        <v>1</v>
      </c>
      <c r="Y12" s="291"/>
      <c r="Z12" s="18" t="s">
        <v>148</v>
      </c>
      <c r="AA12" s="18" t="s">
        <v>154</v>
      </c>
      <c r="AB12" s="20">
        <v>40000000</v>
      </c>
      <c r="AC12" s="75">
        <v>0.15</v>
      </c>
      <c r="AD12" s="18" t="s">
        <v>155</v>
      </c>
      <c r="AE12" s="76">
        <v>46024</v>
      </c>
      <c r="AF12" s="76">
        <v>46111</v>
      </c>
      <c r="AG12" s="18" t="s">
        <v>151</v>
      </c>
      <c r="AH12" s="18" t="s">
        <v>95</v>
      </c>
      <c r="AI12" s="18"/>
      <c r="AJ12" s="18" t="s">
        <v>92</v>
      </c>
      <c r="AK12" s="18" t="s">
        <v>92</v>
      </c>
      <c r="AL12" s="18"/>
      <c r="AM12" s="18"/>
      <c r="AN12" s="18" t="s">
        <v>92</v>
      </c>
      <c r="AO12" s="18"/>
      <c r="AP12" s="18"/>
      <c r="AQ12" s="18"/>
      <c r="AR12" s="18"/>
      <c r="AS12" s="18"/>
      <c r="AT12" s="18" t="s">
        <v>92</v>
      </c>
      <c r="AU12" s="18"/>
      <c r="AV12" s="18"/>
      <c r="AW12" s="18" t="s">
        <v>92</v>
      </c>
      <c r="AX12" s="18" t="s">
        <v>92</v>
      </c>
      <c r="AY12" s="18" t="s">
        <v>92</v>
      </c>
      <c r="AZ12" s="18" t="s">
        <v>92</v>
      </c>
      <c r="BA12" s="18"/>
      <c r="BB12" s="18"/>
      <c r="BC12" s="18"/>
      <c r="BD12" s="18" t="s">
        <v>92</v>
      </c>
      <c r="BE12" s="18"/>
      <c r="BF12" s="18" t="s">
        <v>92</v>
      </c>
      <c r="BG12" s="18"/>
      <c r="BH12" s="18"/>
      <c r="BI12" s="18"/>
      <c r="BJ12" s="18"/>
      <c r="BK12" s="18"/>
      <c r="BL12" s="18"/>
      <c r="BM12" s="18"/>
      <c r="BN12" s="18"/>
      <c r="BO12" s="18" t="s">
        <v>92</v>
      </c>
      <c r="BP12" s="18"/>
      <c r="BQ12" s="18"/>
      <c r="BR12" s="18"/>
      <c r="BS12" s="18"/>
      <c r="BT12" s="18"/>
      <c r="BU12" s="18"/>
      <c r="BV12" s="18"/>
      <c r="BW12" s="18"/>
      <c r="BX12" s="18"/>
    </row>
    <row r="13" spans="1:76" ht="66.75" customHeight="1">
      <c r="A13" s="14" t="s">
        <v>74</v>
      </c>
      <c r="B13" s="15" t="s">
        <v>75</v>
      </c>
      <c r="C13" s="16">
        <v>0.3</v>
      </c>
      <c r="D13" s="16" t="s">
        <v>76</v>
      </c>
      <c r="E13" s="16">
        <v>1</v>
      </c>
      <c r="F13" s="16">
        <v>1</v>
      </c>
      <c r="G13" s="15" t="s">
        <v>142</v>
      </c>
      <c r="H13" s="15" t="s">
        <v>143</v>
      </c>
      <c r="I13" s="18" t="s">
        <v>79</v>
      </c>
      <c r="J13" s="18" t="s">
        <v>80</v>
      </c>
      <c r="K13" s="18" t="s">
        <v>144</v>
      </c>
      <c r="L13" s="18" t="s">
        <v>145</v>
      </c>
      <c r="M13" s="18" t="s">
        <v>83</v>
      </c>
      <c r="N13" s="18" t="s">
        <v>80</v>
      </c>
      <c r="O13" s="18" t="s">
        <v>83</v>
      </c>
      <c r="P13" s="18" t="s">
        <v>146</v>
      </c>
      <c r="Q13" s="18" t="s">
        <v>147</v>
      </c>
      <c r="R13" s="18" t="s">
        <v>86</v>
      </c>
      <c r="S13" s="18">
        <v>1</v>
      </c>
      <c r="T13" s="63">
        <v>0.1</v>
      </c>
      <c r="U13" s="63">
        <v>0.3</v>
      </c>
      <c r="V13" s="63">
        <v>0.8</v>
      </c>
      <c r="W13" s="63">
        <v>1</v>
      </c>
      <c r="X13" s="63">
        <v>1</v>
      </c>
      <c r="Y13" s="292"/>
      <c r="Z13" s="18" t="s">
        <v>148</v>
      </c>
      <c r="AA13" s="68" t="s">
        <v>156</v>
      </c>
      <c r="AB13" s="77">
        <v>210000000</v>
      </c>
      <c r="AC13" s="78">
        <v>0.2</v>
      </c>
      <c r="AD13" s="18" t="s">
        <v>157</v>
      </c>
      <c r="AE13" s="79">
        <v>46113</v>
      </c>
      <c r="AF13" s="79">
        <v>46386</v>
      </c>
      <c r="AG13" s="68" t="s">
        <v>151</v>
      </c>
      <c r="AH13" s="68" t="s">
        <v>95</v>
      </c>
      <c r="AI13" s="68"/>
      <c r="AJ13" s="68" t="s">
        <v>92</v>
      </c>
      <c r="AK13" s="68" t="s">
        <v>92</v>
      </c>
      <c r="AL13" s="68"/>
      <c r="AM13" s="68"/>
      <c r="AN13" s="68" t="s">
        <v>92</v>
      </c>
      <c r="AO13" s="68"/>
      <c r="AP13" s="68"/>
      <c r="AQ13" s="68"/>
      <c r="AR13" s="68"/>
      <c r="AS13" s="68"/>
      <c r="AT13" s="68" t="s">
        <v>92</v>
      </c>
      <c r="AU13" s="68"/>
      <c r="AV13" s="68"/>
      <c r="AW13" s="68" t="s">
        <v>92</v>
      </c>
      <c r="AX13" s="68" t="s">
        <v>92</v>
      </c>
      <c r="AY13" s="68" t="s">
        <v>92</v>
      </c>
      <c r="AZ13" s="68" t="s">
        <v>92</v>
      </c>
      <c r="BA13" s="68"/>
      <c r="BB13" s="68"/>
      <c r="BC13" s="68"/>
      <c r="BD13" s="68" t="s">
        <v>92</v>
      </c>
      <c r="BE13" s="68"/>
      <c r="BF13" s="68" t="s">
        <v>92</v>
      </c>
      <c r="BG13" s="68"/>
      <c r="BH13" s="68"/>
      <c r="BI13" s="68"/>
      <c r="BJ13" s="68"/>
      <c r="BK13" s="68"/>
      <c r="BL13" s="68"/>
      <c r="BM13" s="68"/>
      <c r="BN13" s="68"/>
      <c r="BO13" s="68" t="s">
        <v>92</v>
      </c>
      <c r="BP13" s="68"/>
      <c r="BQ13" s="68"/>
      <c r="BR13" s="68"/>
      <c r="BS13" s="68"/>
      <c r="BT13" s="68"/>
      <c r="BU13" s="68"/>
      <c r="BV13" s="68"/>
      <c r="BW13" s="68"/>
      <c r="BX13" s="68"/>
    </row>
    <row r="14" spans="1:76" ht="87" customHeight="1">
      <c r="A14" s="14" t="s">
        <v>74</v>
      </c>
      <c r="B14" s="15" t="s">
        <v>75</v>
      </c>
      <c r="C14" s="16">
        <v>0.3</v>
      </c>
      <c r="D14" s="16" t="s">
        <v>76</v>
      </c>
      <c r="E14" s="16">
        <v>1</v>
      </c>
      <c r="F14" s="16">
        <v>1</v>
      </c>
      <c r="G14" s="15" t="s">
        <v>142</v>
      </c>
      <c r="H14" s="15" t="s">
        <v>158</v>
      </c>
      <c r="I14" s="68" t="s">
        <v>109</v>
      </c>
      <c r="J14" s="68" t="s">
        <v>110</v>
      </c>
      <c r="K14" s="68" t="s">
        <v>159</v>
      </c>
      <c r="L14" s="68" t="s">
        <v>160</v>
      </c>
      <c r="M14" s="68" t="s">
        <v>113</v>
      </c>
      <c r="N14" s="68" t="s">
        <v>110</v>
      </c>
      <c r="O14" s="68" t="s">
        <v>161</v>
      </c>
      <c r="P14" s="68" t="s">
        <v>162</v>
      </c>
      <c r="Q14" s="68" t="s">
        <v>160</v>
      </c>
      <c r="R14" s="68" t="s">
        <v>117</v>
      </c>
      <c r="S14" s="68">
        <v>8</v>
      </c>
      <c r="T14" s="68">
        <v>4</v>
      </c>
      <c r="U14" s="68">
        <v>7</v>
      </c>
      <c r="V14" s="68">
        <v>8</v>
      </c>
      <c r="W14" s="68">
        <v>8</v>
      </c>
      <c r="X14" s="68">
        <v>8</v>
      </c>
      <c r="Y14" s="77">
        <v>11828899990</v>
      </c>
      <c r="Z14" s="68" t="s">
        <v>118</v>
      </c>
      <c r="AA14" s="68" t="s">
        <v>163</v>
      </c>
      <c r="AB14" s="77">
        <v>11828899990</v>
      </c>
      <c r="AC14" s="78">
        <v>1</v>
      </c>
      <c r="AD14" s="18" t="s">
        <v>164</v>
      </c>
      <c r="AE14" s="79">
        <v>46023</v>
      </c>
      <c r="AF14" s="79">
        <v>46387</v>
      </c>
      <c r="AG14" s="68" t="s">
        <v>165</v>
      </c>
      <c r="AH14" s="68" t="s">
        <v>122</v>
      </c>
      <c r="AI14" s="68"/>
      <c r="AJ14" s="68"/>
      <c r="AK14" s="68"/>
      <c r="AL14" s="68"/>
      <c r="AM14" s="68"/>
      <c r="AN14" s="68"/>
      <c r="AO14" s="68"/>
      <c r="AP14" s="68"/>
      <c r="AQ14" s="68"/>
      <c r="AR14" s="68"/>
      <c r="AS14" s="68"/>
      <c r="AT14" s="68"/>
      <c r="AU14" s="68" t="s">
        <v>123</v>
      </c>
      <c r="AV14" s="68" t="s">
        <v>123</v>
      </c>
      <c r="AW14" s="68" t="s">
        <v>123</v>
      </c>
      <c r="AX14" s="68"/>
      <c r="AY14" s="68"/>
      <c r="AZ14" s="68"/>
      <c r="BA14" s="68"/>
      <c r="BB14" s="68"/>
      <c r="BC14" s="68"/>
      <c r="BD14" s="68" t="s">
        <v>123</v>
      </c>
      <c r="BE14" s="68"/>
      <c r="BF14" s="68" t="s">
        <v>123</v>
      </c>
      <c r="BG14" s="68" t="s">
        <v>123</v>
      </c>
      <c r="BH14" s="68"/>
      <c r="BI14" s="68" t="s">
        <v>123</v>
      </c>
      <c r="BJ14" s="68"/>
      <c r="BK14" s="68"/>
      <c r="BL14" s="68"/>
      <c r="BM14" s="68"/>
      <c r="BN14" s="68"/>
      <c r="BO14" s="68"/>
      <c r="BP14" s="68"/>
      <c r="BQ14" s="68"/>
      <c r="BR14" s="68"/>
      <c r="BS14" s="68"/>
      <c r="BT14" s="68"/>
      <c r="BU14" s="68"/>
      <c r="BV14" s="68"/>
      <c r="BW14" s="68"/>
      <c r="BX14" s="68"/>
    </row>
    <row r="15" spans="1:76" ht="66.75" customHeight="1">
      <c r="A15" s="14" t="s">
        <v>74</v>
      </c>
      <c r="B15" s="15" t="s">
        <v>75</v>
      </c>
      <c r="C15" s="16">
        <v>0.3</v>
      </c>
      <c r="D15" s="16" t="s">
        <v>76</v>
      </c>
      <c r="E15" s="16">
        <v>1</v>
      </c>
      <c r="F15" s="16">
        <v>1</v>
      </c>
      <c r="G15" s="15" t="s">
        <v>142</v>
      </c>
      <c r="H15" s="15" t="s">
        <v>166</v>
      </c>
      <c r="I15" s="18" t="s">
        <v>167</v>
      </c>
      <c r="J15" s="18" t="s">
        <v>168</v>
      </c>
      <c r="K15" s="18" t="s">
        <v>169</v>
      </c>
      <c r="L15" s="18" t="s">
        <v>170</v>
      </c>
      <c r="M15" s="18" t="s">
        <v>171</v>
      </c>
      <c r="N15" s="18" t="s">
        <v>168</v>
      </c>
      <c r="O15" s="18" t="s">
        <v>172</v>
      </c>
      <c r="P15" s="18" t="s">
        <v>173</v>
      </c>
      <c r="Q15" s="18" t="s">
        <v>174</v>
      </c>
      <c r="R15" s="18" t="s">
        <v>86</v>
      </c>
      <c r="S15" s="19">
        <v>0.5</v>
      </c>
      <c r="T15" s="19">
        <v>0</v>
      </c>
      <c r="U15" s="19">
        <v>0.1</v>
      </c>
      <c r="V15" s="19">
        <v>0.3</v>
      </c>
      <c r="W15" s="19">
        <v>1</v>
      </c>
      <c r="X15" s="19">
        <v>1</v>
      </c>
      <c r="Y15" s="293">
        <f>+AB15</f>
        <v>12530000000</v>
      </c>
      <c r="Z15" s="18" t="s">
        <v>175</v>
      </c>
      <c r="AA15" s="68" t="s">
        <v>176</v>
      </c>
      <c r="AB15" s="80">
        <v>12530000000</v>
      </c>
      <c r="AC15" s="81">
        <v>0.4</v>
      </c>
      <c r="AD15" s="68" t="s">
        <v>177</v>
      </c>
      <c r="AE15" s="82">
        <v>46023</v>
      </c>
      <c r="AF15" s="79">
        <v>46387</v>
      </c>
      <c r="AG15" s="68" t="s">
        <v>178</v>
      </c>
      <c r="AH15" s="68" t="s">
        <v>95</v>
      </c>
      <c r="AI15" s="68" t="s">
        <v>179</v>
      </c>
      <c r="AJ15" s="68" t="s">
        <v>92</v>
      </c>
      <c r="AK15" s="68" t="s">
        <v>92</v>
      </c>
      <c r="AL15" s="68" t="s">
        <v>179</v>
      </c>
      <c r="AM15" s="68" t="s">
        <v>179</v>
      </c>
      <c r="AN15" s="68" t="s">
        <v>92</v>
      </c>
      <c r="AO15" s="68" t="s">
        <v>179</v>
      </c>
      <c r="AP15" s="68" t="s">
        <v>179</v>
      </c>
      <c r="AQ15" s="68" t="s">
        <v>179</v>
      </c>
      <c r="AR15" s="68" t="s">
        <v>179</v>
      </c>
      <c r="AS15" s="68" t="s">
        <v>179</v>
      </c>
      <c r="AT15" s="68" t="s">
        <v>92</v>
      </c>
      <c r="AU15" s="68" t="s">
        <v>92</v>
      </c>
      <c r="AV15" s="68" t="s">
        <v>179</v>
      </c>
      <c r="AW15" s="68" t="s">
        <v>92</v>
      </c>
      <c r="AX15" s="68" t="s">
        <v>92</v>
      </c>
      <c r="AY15" s="68" t="s">
        <v>179</v>
      </c>
      <c r="AZ15" s="68" t="s">
        <v>92</v>
      </c>
      <c r="BA15" s="68" t="s">
        <v>179</v>
      </c>
      <c r="BB15" s="68" t="s">
        <v>179</v>
      </c>
      <c r="BC15" s="68" t="s">
        <v>179</v>
      </c>
      <c r="BD15" s="68" t="s">
        <v>92</v>
      </c>
      <c r="BE15" s="68" t="s">
        <v>179</v>
      </c>
      <c r="BF15" s="68" t="s">
        <v>92</v>
      </c>
      <c r="BG15" s="68" t="s">
        <v>92</v>
      </c>
      <c r="BH15" s="68" t="s">
        <v>179</v>
      </c>
      <c r="BI15" s="68" t="s">
        <v>179</v>
      </c>
      <c r="BJ15" s="68" t="s">
        <v>179</v>
      </c>
      <c r="BK15" s="68" t="s">
        <v>179</v>
      </c>
      <c r="BL15" s="68" t="s">
        <v>179</v>
      </c>
      <c r="BM15" s="68" t="s">
        <v>179</v>
      </c>
      <c r="BN15" s="68" t="s">
        <v>179</v>
      </c>
      <c r="BO15" s="68" t="s">
        <v>92</v>
      </c>
      <c r="BP15" s="68" t="s">
        <v>179</v>
      </c>
      <c r="BQ15" s="68" t="s">
        <v>179</v>
      </c>
      <c r="BR15" s="68" t="s">
        <v>179</v>
      </c>
      <c r="BS15" s="68" t="s">
        <v>179</v>
      </c>
      <c r="BT15" s="68" t="s">
        <v>179</v>
      </c>
      <c r="BU15" s="68" t="s">
        <v>179</v>
      </c>
      <c r="BV15" s="68" t="s">
        <v>179</v>
      </c>
      <c r="BW15" s="68" t="s">
        <v>179</v>
      </c>
      <c r="BX15" s="68"/>
    </row>
    <row r="16" spans="1:76" ht="90.75" customHeight="1">
      <c r="A16" s="14" t="s">
        <v>74</v>
      </c>
      <c r="B16" s="15" t="s">
        <v>75</v>
      </c>
      <c r="C16" s="16">
        <v>0.3</v>
      </c>
      <c r="D16" s="16" t="s">
        <v>76</v>
      </c>
      <c r="E16" s="16">
        <v>1</v>
      </c>
      <c r="F16" s="16">
        <v>1</v>
      </c>
      <c r="G16" s="15" t="s">
        <v>142</v>
      </c>
      <c r="H16" s="15" t="s">
        <v>166</v>
      </c>
      <c r="I16" s="18" t="s">
        <v>167</v>
      </c>
      <c r="J16" s="18" t="s">
        <v>168</v>
      </c>
      <c r="K16" s="18" t="s">
        <v>169</v>
      </c>
      <c r="L16" s="18" t="s">
        <v>170</v>
      </c>
      <c r="M16" s="18" t="s">
        <v>171</v>
      </c>
      <c r="N16" s="18" t="s">
        <v>168</v>
      </c>
      <c r="O16" s="18" t="s">
        <v>172</v>
      </c>
      <c r="P16" s="18" t="s">
        <v>173</v>
      </c>
      <c r="Q16" s="18" t="s">
        <v>174</v>
      </c>
      <c r="R16" s="18" t="s">
        <v>86</v>
      </c>
      <c r="S16" s="19">
        <v>0.5</v>
      </c>
      <c r="T16" s="19">
        <v>0</v>
      </c>
      <c r="U16" s="19">
        <v>0.1</v>
      </c>
      <c r="V16" s="19">
        <v>0.3</v>
      </c>
      <c r="W16" s="19">
        <v>1</v>
      </c>
      <c r="X16" s="19">
        <v>1</v>
      </c>
      <c r="Y16" s="294"/>
      <c r="Z16" s="18" t="s">
        <v>175</v>
      </c>
      <c r="AA16" s="68" t="s">
        <v>180</v>
      </c>
      <c r="AB16" s="83"/>
      <c r="AC16" s="81">
        <v>0.3</v>
      </c>
      <c r="AD16" s="68" t="s">
        <v>181</v>
      </c>
      <c r="AE16" s="82">
        <v>46023</v>
      </c>
      <c r="AF16" s="79">
        <v>46387</v>
      </c>
      <c r="AG16" s="68" t="s">
        <v>178</v>
      </c>
      <c r="AH16" s="68" t="s">
        <v>95</v>
      </c>
      <c r="AI16" s="68" t="s">
        <v>179</v>
      </c>
      <c r="AJ16" s="68" t="s">
        <v>179</v>
      </c>
      <c r="AK16" s="68" t="s">
        <v>179</v>
      </c>
      <c r="AL16" s="68" t="s">
        <v>179</v>
      </c>
      <c r="AM16" s="68" t="s">
        <v>179</v>
      </c>
      <c r="AN16" s="68" t="s">
        <v>179</v>
      </c>
      <c r="AO16" s="68" t="s">
        <v>179</v>
      </c>
      <c r="AP16" s="68" t="s">
        <v>179</v>
      </c>
      <c r="AQ16" s="68" t="s">
        <v>179</v>
      </c>
      <c r="AR16" s="68" t="s">
        <v>179</v>
      </c>
      <c r="AS16" s="68" t="s">
        <v>179</v>
      </c>
      <c r="AT16" s="68" t="s">
        <v>179</v>
      </c>
      <c r="AU16" s="68" t="s">
        <v>179</v>
      </c>
      <c r="AV16" s="68" t="s">
        <v>179</v>
      </c>
      <c r="AW16" s="68" t="s">
        <v>179</v>
      </c>
      <c r="AX16" s="68" t="s">
        <v>179</v>
      </c>
      <c r="AY16" s="68" t="s">
        <v>179</v>
      </c>
      <c r="AZ16" s="68" t="s">
        <v>179</v>
      </c>
      <c r="BA16" s="68" t="s">
        <v>179</v>
      </c>
      <c r="BB16" s="68" t="s">
        <v>179</v>
      </c>
      <c r="BC16" s="68" t="s">
        <v>179</v>
      </c>
      <c r="BD16" s="68" t="s">
        <v>179</v>
      </c>
      <c r="BE16" s="68" t="s">
        <v>179</v>
      </c>
      <c r="BF16" s="68" t="s">
        <v>179</v>
      </c>
      <c r="BG16" s="68" t="s">
        <v>179</v>
      </c>
      <c r="BH16" s="68" t="s">
        <v>179</v>
      </c>
      <c r="BI16" s="68" t="s">
        <v>179</v>
      </c>
      <c r="BJ16" s="68" t="s">
        <v>179</v>
      </c>
      <c r="BK16" s="68" t="s">
        <v>179</v>
      </c>
      <c r="BL16" s="68" t="s">
        <v>179</v>
      </c>
      <c r="BM16" s="68" t="s">
        <v>179</v>
      </c>
      <c r="BN16" s="68" t="s">
        <v>179</v>
      </c>
      <c r="BO16" s="68" t="s">
        <v>179</v>
      </c>
      <c r="BP16" s="68" t="s">
        <v>179</v>
      </c>
      <c r="BQ16" s="68" t="s">
        <v>179</v>
      </c>
      <c r="BR16" s="68" t="s">
        <v>179</v>
      </c>
      <c r="BS16" s="68" t="s">
        <v>179</v>
      </c>
      <c r="BT16" s="68" t="s">
        <v>179</v>
      </c>
      <c r="BU16" s="68" t="s">
        <v>179</v>
      </c>
      <c r="BV16" s="68" t="s">
        <v>179</v>
      </c>
      <c r="BW16" s="68" t="s">
        <v>179</v>
      </c>
      <c r="BX16" s="68"/>
    </row>
    <row r="17" spans="1:77" ht="66.75" customHeight="1">
      <c r="A17" s="14" t="s">
        <v>74</v>
      </c>
      <c r="B17" s="15" t="s">
        <v>75</v>
      </c>
      <c r="C17" s="16">
        <v>0.3</v>
      </c>
      <c r="D17" s="16" t="s">
        <v>76</v>
      </c>
      <c r="E17" s="16">
        <v>1</v>
      </c>
      <c r="F17" s="16">
        <v>1</v>
      </c>
      <c r="G17" s="15" t="s">
        <v>142</v>
      </c>
      <c r="H17" s="15" t="s">
        <v>166</v>
      </c>
      <c r="I17" s="18" t="s">
        <v>167</v>
      </c>
      <c r="J17" s="18" t="s">
        <v>168</v>
      </c>
      <c r="K17" s="18" t="s">
        <v>169</v>
      </c>
      <c r="L17" s="18" t="s">
        <v>170</v>
      </c>
      <c r="M17" s="18" t="s">
        <v>171</v>
      </c>
      <c r="N17" s="18" t="s">
        <v>168</v>
      </c>
      <c r="O17" s="18" t="s">
        <v>172</v>
      </c>
      <c r="P17" s="18" t="s">
        <v>173</v>
      </c>
      <c r="Q17" s="18" t="s">
        <v>174</v>
      </c>
      <c r="R17" s="18" t="s">
        <v>86</v>
      </c>
      <c r="S17" s="19">
        <v>0.5</v>
      </c>
      <c r="T17" s="19">
        <v>0</v>
      </c>
      <c r="U17" s="19">
        <v>0.1</v>
      </c>
      <c r="V17" s="19">
        <v>0.3</v>
      </c>
      <c r="W17" s="19">
        <v>1</v>
      </c>
      <c r="X17" s="19">
        <v>1</v>
      </c>
      <c r="Y17" s="295"/>
      <c r="Z17" s="18" t="s">
        <v>175</v>
      </c>
      <c r="AA17" s="68" t="s">
        <v>182</v>
      </c>
      <c r="AB17" s="84"/>
      <c r="AC17" s="81">
        <v>0.3</v>
      </c>
      <c r="AD17" s="68" t="s">
        <v>183</v>
      </c>
      <c r="AE17" s="82">
        <v>46054</v>
      </c>
      <c r="AF17" s="79">
        <v>46387</v>
      </c>
      <c r="AG17" s="68" t="s">
        <v>178</v>
      </c>
      <c r="AH17" s="68" t="s">
        <v>95</v>
      </c>
      <c r="AI17" s="68" t="s">
        <v>179</v>
      </c>
      <c r="AJ17" s="68" t="s">
        <v>179</v>
      </c>
      <c r="AK17" s="68" t="s">
        <v>179</v>
      </c>
      <c r="AL17" s="68" t="s">
        <v>179</v>
      </c>
      <c r="AM17" s="68" t="s">
        <v>179</v>
      </c>
      <c r="AN17" s="68" t="s">
        <v>179</v>
      </c>
      <c r="AO17" s="68" t="s">
        <v>179</v>
      </c>
      <c r="AP17" s="68" t="s">
        <v>179</v>
      </c>
      <c r="AQ17" s="68" t="s">
        <v>179</v>
      </c>
      <c r="AR17" s="68" t="s">
        <v>179</v>
      </c>
      <c r="AS17" s="68" t="s">
        <v>179</v>
      </c>
      <c r="AT17" s="68" t="s">
        <v>179</v>
      </c>
      <c r="AU17" s="68" t="s">
        <v>179</v>
      </c>
      <c r="AV17" s="68" t="s">
        <v>179</v>
      </c>
      <c r="AW17" s="68" t="s">
        <v>92</v>
      </c>
      <c r="AX17" s="68" t="s">
        <v>92</v>
      </c>
      <c r="AY17" s="68" t="s">
        <v>92</v>
      </c>
      <c r="AZ17" s="68" t="s">
        <v>179</v>
      </c>
      <c r="BA17" s="68" t="s">
        <v>179</v>
      </c>
      <c r="BB17" s="68" t="s">
        <v>179</v>
      </c>
      <c r="BC17" s="68" t="s">
        <v>179</v>
      </c>
      <c r="BD17" s="68" t="s">
        <v>179</v>
      </c>
      <c r="BE17" s="68" t="s">
        <v>179</v>
      </c>
      <c r="BF17" s="68" t="s">
        <v>179</v>
      </c>
      <c r="BG17" s="68" t="s">
        <v>179</v>
      </c>
      <c r="BH17" s="68" t="s">
        <v>179</v>
      </c>
      <c r="BI17" s="68" t="s">
        <v>179</v>
      </c>
      <c r="BJ17" s="68" t="s">
        <v>179</v>
      </c>
      <c r="BK17" s="68" t="s">
        <v>179</v>
      </c>
      <c r="BL17" s="68" t="s">
        <v>179</v>
      </c>
      <c r="BM17" s="68" t="s">
        <v>179</v>
      </c>
      <c r="BN17" s="68" t="s">
        <v>179</v>
      </c>
      <c r="BO17" s="68" t="s">
        <v>179</v>
      </c>
      <c r="BP17" s="68" t="s">
        <v>179</v>
      </c>
      <c r="BQ17" s="68" t="s">
        <v>179</v>
      </c>
      <c r="BR17" s="68" t="s">
        <v>179</v>
      </c>
      <c r="BS17" s="68" t="s">
        <v>179</v>
      </c>
      <c r="BT17" s="68" t="s">
        <v>179</v>
      </c>
      <c r="BU17" s="68" t="s">
        <v>179</v>
      </c>
      <c r="BV17" s="68" t="s">
        <v>179</v>
      </c>
      <c r="BW17" s="68" t="s">
        <v>179</v>
      </c>
      <c r="BX17" s="68"/>
    </row>
    <row r="18" spans="1:77" ht="66.75" customHeight="1">
      <c r="A18" s="14" t="s">
        <v>74</v>
      </c>
      <c r="B18" s="15" t="s">
        <v>75</v>
      </c>
      <c r="C18" s="16">
        <v>0.3</v>
      </c>
      <c r="D18" s="16" t="s">
        <v>76</v>
      </c>
      <c r="E18" s="16">
        <v>1</v>
      </c>
      <c r="F18" s="16">
        <v>1</v>
      </c>
      <c r="G18" s="15" t="s">
        <v>142</v>
      </c>
      <c r="H18" s="15" t="s">
        <v>184</v>
      </c>
      <c r="I18" s="18" t="s">
        <v>167</v>
      </c>
      <c r="J18" s="18" t="s">
        <v>168</v>
      </c>
      <c r="K18" s="18" t="s">
        <v>185</v>
      </c>
      <c r="L18" s="18" t="s">
        <v>186</v>
      </c>
      <c r="M18" s="18" t="s">
        <v>171</v>
      </c>
      <c r="N18" s="18" t="s">
        <v>168</v>
      </c>
      <c r="O18" s="18" t="s">
        <v>187</v>
      </c>
      <c r="P18" s="18" t="s">
        <v>188</v>
      </c>
      <c r="Q18" s="18" t="s">
        <v>189</v>
      </c>
      <c r="R18" s="18" t="s">
        <v>86</v>
      </c>
      <c r="S18" s="19">
        <v>0.5</v>
      </c>
      <c r="T18" s="19">
        <v>0.1</v>
      </c>
      <c r="U18" s="19">
        <v>0.4</v>
      </c>
      <c r="V18" s="19">
        <v>0.5</v>
      </c>
      <c r="W18" s="19">
        <v>0.7</v>
      </c>
      <c r="X18" s="19">
        <v>0.7</v>
      </c>
      <c r="Y18" s="65">
        <v>0</v>
      </c>
      <c r="Z18" s="18"/>
      <c r="AA18" s="68" t="s">
        <v>190</v>
      </c>
      <c r="AB18" s="84"/>
      <c r="AC18" s="81">
        <v>0.25</v>
      </c>
      <c r="AD18" s="68" t="s">
        <v>191</v>
      </c>
      <c r="AE18" s="79">
        <v>46023</v>
      </c>
      <c r="AF18" s="79">
        <v>46387</v>
      </c>
      <c r="AG18" s="68" t="s">
        <v>178</v>
      </c>
      <c r="AH18" s="68" t="s">
        <v>95</v>
      </c>
      <c r="AI18" s="68" t="s">
        <v>179</v>
      </c>
      <c r="AJ18" s="68" t="s">
        <v>179</v>
      </c>
      <c r="AK18" s="68" t="s">
        <v>179</v>
      </c>
      <c r="AL18" s="68" t="s">
        <v>179</v>
      </c>
      <c r="AM18" s="68" t="s">
        <v>179</v>
      </c>
      <c r="AN18" s="68" t="s">
        <v>179</v>
      </c>
      <c r="AO18" s="68" t="s">
        <v>179</v>
      </c>
      <c r="AP18" s="68" t="s">
        <v>179</v>
      </c>
      <c r="AQ18" s="68" t="s">
        <v>179</v>
      </c>
      <c r="AR18" s="68" t="s">
        <v>179</v>
      </c>
      <c r="AS18" s="68" t="s">
        <v>179</v>
      </c>
      <c r="AT18" s="68" t="s">
        <v>92</v>
      </c>
      <c r="AU18" s="68" t="s">
        <v>92</v>
      </c>
      <c r="AV18" s="68" t="s">
        <v>179</v>
      </c>
      <c r="AW18" s="68" t="s">
        <v>179</v>
      </c>
      <c r="AX18" s="68" t="s">
        <v>179</v>
      </c>
      <c r="AY18" s="68" t="s">
        <v>179</v>
      </c>
      <c r="AZ18" s="68" t="s">
        <v>179</v>
      </c>
      <c r="BA18" s="68" t="s">
        <v>179</v>
      </c>
      <c r="BB18" s="68" t="s">
        <v>179</v>
      </c>
      <c r="BC18" s="68" t="s">
        <v>179</v>
      </c>
      <c r="BD18" s="68" t="s">
        <v>179</v>
      </c>
      <c r="BE18" s="68" t="s">
        <v>179</v>
      </c>
      <c r="BF18" s="68" t="s">
        <v>179</v>
      </c>
      <c r="BG18" s="68" t="s">
        <v>179</v>
      </c>
      <c r="BH18" s="68" t="s">
        <v>179</v>
      </c>
      <c r="BI18" s="68" t="s">
        <v>179</v>
      </c>
      <c r="BJ18" s="68" t="s">
        <v>179</v>
      </c>
      <c r="BK18" s="68" t="s">
        <v>179</v>
      </c>
      <c r="BL18" s="68" t="s">
        <v>179</v>
      </c>
      <c r="BM18" s="68" t="s">
        <v>179</v>
      </c>
      <c r="BN18" s="68" t="s">
        <v>179</v>
      </c>
      <c r="BO18" s="68" t="s">
        <v>179</v>
      </c>
      <c r="BP18" s="68" t="s">
        <v>179</v>
      </c>
      <c r="BQ18" s="68" t="s">
        <v>179</v>
      </c>
      <c r="BR18" s="68" t="s">
        <v>179</v>
      </c>
      <c r="BS18" s="68" t="s">
        <v>179</v>
      </c>
      <c r="BT18" s="68" t="s">
        <v>179</v>
      </c>
      <c r="BU18" s="68" t="s">
        <v>179</v>
      </c>
      <c r="BV18" s="68" t="s">
        <v>179</v>
      </c>
      <c r="BW18" s="68" t="s">
        <v>179</v>
      </c>
      <c r="BX18" s="68"/>
    </row>
    <row r="19" spans="1:77" ht="66.75" customHeight="1">
      <c r="A19" s="14" t="s">
        <v>74</v>
      </c>
      <c r="B19" s="15" t="s">
        <v>75</v>
      </c>
      <c r="C19" s="16">
        <v>0.3</v>
      </c>
      <c r="D19" s="16" t="s">
        <v>76</v>
      </c>
      <c r="E19" s="16">
        <v>1</v>
      </c>
      <c r="F19" s="16">
        <v>1</v>
      </c>
      <c r="G19" s="15" t="s">
        <v>142</v>
      </c>
      <c r="H19" s="15" t="s">
        <v>184</v>
      </c>
      <c r="I19" s="18" t="s">
        <v>167</v>
      </c>
      <c r="J19" s="18" t="s">
        <v>168</v>
      </c>
      <c r="K19" s="18" t="s">
        <v>185</v>
      </c>
      <c r="L19" s="18" t="s">
        <v>186</v>
      </c>
      <c r="M19" s="18" t="s">
        <v>171</v>
      </c>
      <c r="N19" s="18" t="s">
        <v>168</v>
      </c>
      <c r="O19" s="18" t="s">
        <v>187</v>
      </c>
      <c r="P19" s="18" t="s">
        <v>188</v>
      </c>
      <c r="Q19" s="18" t="s">
        <v>189</v>
      </c>
      <c r="R19" s="18" t="s">
        <v>86</v>
      </c>
      <c r="S19" s="19">
        <v>0.5</v>
      </c>
      <c r="T19" s="19">
        <v>0.1</v>
      </c>
      <c r="U19" s="19">
        <v>0.4</v>
      </c>
      <c r="V19" s="19">
        <v>0.5</v>
      </c>
      <c r="W19" s="19">
        <v>0.7</v>
      </c>
      <c r="X19" s="19">
        <v>0.7</v>
      </c>
      <c r="Y19" s="65">
        <v>0</v>
      </c>
      <c r="Z19" s="18"/>
      <c r="AA19" s="68" t="s">
        <v>192</v>
      </c>
      <c r="AB19" s="84"/>
      <c r="AC19" s="81">
        <v>0.5</v>
      </c>
      <c r="AD19" s="68" t="s">
        <v>193</v>
      </c>
      <c r="AE19" s="79">
        <v>46023</v>
      </c>
      <c r="AF19" s="79">
        <v>46387</v>
      </c>
      <c r="AG19" s="68" t="s">
        <v>178</v>
      </c>
      <c r="AH19" s="68" t="s">
        <v>95</v>
      </c>
      <c r="AI19" s="68" t="s">
        <v>179</v>
      </c>
      <c r="AJ19" s="68" t="s">
        <v>179</v>
      </c>
      <c r="AK19" s="68" t="s">
        <v>179</v>
      </c>
      <c r="AL19" s="68" t="s">
        <v>179</v>
      </c>
      <c r="AM19" s="68" t="s">
        <v>179</v>
      </c>
      <c r="AN19" s="68" t="s">
        <v>179</v>
      </c>
      <c r="AO19" s="68" t="s">
        <v>179</v>
      </c>
      <c r="AP19" s="68" t="s">
        <v>179</v>
      </c>
      <c r="AQ19" s="68" t="s">
        <v>179</v>
      </c>
      <c r="AR19" s="68" t="s">
        <v>179</v>
      </c>
      <c r="AS19" s="68" t="s">
        <v>179</v>
      </c>
      <c r="AT19" s="68" t="s">
        <v>179</v>
      </c>
      <c r="AU19" s="68" t="s">
        <v>179</v>
      </c>
      <c r="AV19" s="68" t="s">
        <v>179</v>
      </c>
      <c r="AW19" s="68" t="s">
        <v>92</v>
      </c>
      <c r="AX19" s="68" t="s">
        <v>92</v>
      </c>
      <c r="AY19" s="68" t="s">
        <v>92</v>
      </c>
      <c r="AZ19" s="68" t="s">
        <v>179</v>
      </c>
      <c r="BA19" s="68" t="s">
        <v>179</v>
      </c>
      <c r="BB19" s="68" t="s">
        <v>179</v>
      </c>
      <c r="BC19" s="68" t="s">
        <v>179</v>
      </c>
      <c r="BD19" s="68" t="s">
        <v>92</v>
      </c>
      <c r="BE19" s="68" t="s">
        <v>179</v>
      </c>
      <c r="BF19" s="68" t="s">
        <v>92</v>
      </c>
      <c r="BG19" s="68" t="s">
        <v>179</v>
      </c>
      <c r="BH19" s="68" t="s">
        <v>179</v>
      </c>
      <c r="BI19" s="68" t="s">
        <v>179</v>
      </c>
      <c r="BJ19" s="68" t="s">
        <v>179</v>
      </c>
      <c r="BK19" s="68" t="s">
        <v>179</v>
      </c>
      <c r="BL19" s="68" t="s">
        <v>179</v>
      </c>
      <c r="BM19" s="68" t="s">
        <v>179</v>
      </c>
      <c r="BN19" s="68" t="s">
        <v>179</v>
      </c>
      <c r="BO19" s="68" t="s">
        <v>179</v>
      </c>
      <c r="BP19" s="68" t="s">
        <v>179</v>
      </c>
      <c r="BQ19" s="68" t="s">
        <v>179</v>
      </c>
      <c r="BR19" s="68" t="s">
        <v>179</v>
      </c>
      <c r="BS19" s="68" t="s">
        <v>179</v>
      </c>
      <c r="BT19" s="68" t="s">
        <v>179</v>
      </c>
      <c r="BU19" s="68" t="s">
        <v>179</v>
      </c>
      <c r="BV19" s="68" t="s">
        <v>179</v>
      </c>
      <c r="BW19" s="68" t="s">
        <v>179</v>
      </c>
      <c r="BX19" s="68"/>
    </row>
    <row r="20" spans="1:77" ht="66.75" customHeight="1">
      <c r="A20" s="14" t="s">
        <v>74</v>
      </c>
      <c r="B20" s="15" t="s">
        <v>75</v>
      </c>
      <c r="C20" s="16">
        <v>0.3</v>
      </c>
      <c r="D20" s="16" t="s">
        <v>76</v>
      </c>
      <c r="E20" s="16">
        <v>1</v>
      </c>
      <c r="F20" s="16">
        <v>1</v>
      </c>
      <c r="G20" s="15" t="s">
        <v>142</v>
      </c>
      <c r="H20" s="15" t="s">
        <v>184</v>
      </c>
      <c r="I20" s="18" t="s">
        <v>167</v>
      </c>
      <c r="J20" s="18" t="s">
        <v>168</v>
      </c>
      <c r="K20" s="18" t="s">
        <v>185</v>
      </c>
      <c r="L20" s="18" t="s">
        <v>186</v>
      </c>
      <c r="M20" s="18" t="s">
        <v>171</v>
      </c>
      <c r="N20" s="18" t="s">
        <v>168</v>
      </c>
      <c r="O20" s="18" t="s">
        <v>187</v>
      </c>
      <c r="P20" s="18" t="s">
        <v>188</v>
      </c>
      <c r="Q20" s="18" t="s">
        <v>189</v>
      </c>
      <c r="R20" s="18" t="s">
        <v>86</v>
      </c>
      <c r="S20" s="19">
        <v>0.5</v>
      </c>
      <c r="T20" s="19">
        <v>0.1</v>
      </c>
      <c r="U20" s="19">
        <v>0.4</v>
      </c>
      <c r="V20" s="19">
        <v>0.5</v>
      </c>
      <c r="W20" s="19">
        <v>0.7</v>
      </c>
      <c r="X20" s="19">
        <v>0.7</v>
      </c>
      <c r="Y20" s="65">
        <v>0</v>
      </c>
      <c r="Z20" s="18"/>
      <c r="AA20" s="68" t="s">
        <v>194</v>
      </c>
      <c r="AB20" s="84"/>
      <c r="AC20" s="81">
        <v>0.25</v>
      </c>
      <c r="AD20" s="68" t="s">
        <v>195</v>
      </c>
      <c r="AE20" s="79">
        <v>46023</v>
      </c>
      <c r="AF20" s="79">
        <v>46387</v>
      </c>
      <c r="AG20" s="68" t="s">
        <v>178</v>
      </c>
      <c r="AH20" s="68" t="s">
        <v>95</v>
      </c>
      <c r="AI20" s="68" t="s">
        <v>179</v>
      </c>
      <c r="AJ20" s="68" t="s">
        <v>179</v>
      </c>
      <c r="AK20" s="68" t="s">
        <v>179</v>
      </c>
      <c r="AL20" s="68" t="s">
        <v>179</v>
      </c>
      <c r="AM20" s="68" t="s">
        <v>179</v>
      </c>
      <c r="AN20" s="68" t="s">
        <v>179</v>
      </c>
      <c r="AO20" s="68" t="s">
        <v>179</v>
      </c>
      <c r="AP20" s="68" t="s">
        <v>179</v>
      </c>
      <c r="AQ20" s="68" t="s">
        <v>179</v>
      </c>
      <c r="AR20" s="68" t="s">
        <v>179</v>
      </c>
      <c r="AS20" s="68" t="s">
        <v>179</v>
      </c>
      <c r="AT20" s="68" t="s">
        <v>179</v>
      </c>
      <c r="AU20" s="68" t="s">
        <v>179</v>
      </c>
      <c r="AV20" s="68" t="s">
        <v>179</v>
      </c>
      <c r="AW20" s="68" t="s">
        <v>92</v>
      </c>
      <c r="AX20" s="68" t="s">
        <v>92</v>
      </c>
      <c r="AY20" s="68" t="s">
        <v>92</v>
      </c>
      <c r="AZ20" s="68" t="s">
        <v>123</v>
      </c>
      <c r="BA20" s="68" t="s">
        <v>179</v>
      </c>
      <c r="BB20" s="68" t="s">
        <v>179</v>
      </c>
      <c r="BC20" s="68" t="s">
        <v>179</v>
      </c>
      <c r="BD20" s="68" t="s">
        <v>92</v>
      </c>
      <c r="BE20" s="68" t="s">
        <v>179</v>
      </c>
      <c r="BF20" s="68" t="s">
        <v>92</v>
      </c>
      <c r="BG20" s="68" t="s">
        <v>179</v>
      </c>
      <c r="BH20" s="68" t="s">
        <v>179</v>
      </c>
      <c r="BI20" s="68" t="s">
        <v>179</v>
      </c>
      <c r="BJ20" s="68" t="s">
        <v>179</v>
      </c>
      <c r="BK20" s="68" t="s">
        <v>179</v>
      </c>
      <c r="BL20" s="68" t="s">
        <v>179</v>
      </c>
      <c r="BM20" s="68" t="s">
        <v>179</v>
      </c>
      <c r="BN20" s="68" t="s">
        <v>179</v>
      </c>
      <c r="BO20" s="68" t="s">
        <v>179</v>
      </c>
      <c r="BP20" s="68" t="s">
        <v>179</v>
      </c>
      <c r="BQ20" s="68" t="s">
        <v>179</v>
      </c>
      <c r="BR20" s="68" t="s">
        <v>179</v>
      </c>
      <c r="BS20" s="68" t="s">
        <v>179</v>
      </c>
      <c r="BT20" s="68" t="s">
        <v>179</v>
      </c>
      <c r="BU20" s="68" t="s">
        <v>179</v>
      </c>
      <c r="BV20" s="68" t="s">
        <v>179</v>
      </c>
      <c r="BW20" s="68" t="s">
        <v>179</v>
      </c>
      <c r="BX20" s="68"/>
    </row>
    <row r="21" spans="1:77" ht="76.5">
      <c r="A21" s="15" t="s">
        <v>74</v>
      </c>
      <c r="B21" s="15" t="s">
        <v>75</v>
      </c>
      <c r="C21" s="157">
        <v>0.3</v>
      </c>
      <c r="D21" s="157" t="s">
        <v>76</v>
      </c>
      <c r="E21" s="157">
        <v>1</v>
      </c>
      <c r="F21" s="157">
        <v>1</v>
      </c>
      <c r="G21" s="15" t="s">
        <v>142</v>
      </c>
      <c r="H21" s="15" t="s">
        <v>196</v>
      </c>
      <c r="I21" s="18" t="s">
        <v>197</v>
      </c>
      <c r="J21" s="18" t="s">
        <v>126</v>
      </c>
      <c r="K21" s="18" t="s">
        <v>198</v>
      </c>
      <c r="L21" s="18" t="s">
        <v>199</v>
      </c>
      <c r="M21" s="18" t="s">
        <v>129</v>
      </c>
      <c r="N21" s="18" t="s">
        <v>130</v>
      </c>
      <c r="O21" s="18" t="s">
        <v>131</v>
      </c>
      <c r="P21" s="18" t="s">
        <v>200</v>
      </c>
      <c r="Q21" s="18" t="s">
        <v>201</v>
      </c>
      <c r="R21" s="18" t="s">
        <v>86</v>
      </c>
      <c r="S21" s="63">
        <v>1</v>
      </c>
      <c r="T21" s="63">
        <v>0.25</v>
      </c>
      <c r="U21" s="63">
        <v>0.5</v>
      </c>
      <c r="V21" s="63">
        <v>0.75</v>
      </c>
      <c r="W21" s="63">
        <v>1</v>
      </c>
      <c r="X21" s="63">
        <v>1</v>
      </c>
      <c r="Y21" s="296">
        <f>+AB23+AB25</f>
        <v>230400000</v>
      </c>
      <c r="Z21" s="18" t="s">
        <v>202</v>
      </c>
      <c r="AA21" s="71" t="s">
        <v>203</v>
      </c>
      <c r="AB21" s="71"/>
      <c r="AC21" s="81">
        <v>0.2</v>
      </c>
      <c r="AD21" s="71" t="s">
        <v>204</v>
      </c>
      <c r="AE21" s="73">
        <v>45672</v>
      </c>
      <c r="AF21" s="73">
        <v>46387</v>
      </c>
      <c r="AG21" s="68" t="s">
        <v>205</v>
      </c>
      <c r="AH21" s="71" t="s">
        <v>95</v>
      </c>
      <c r="AI21" s="74"/>
      <c r="AJ21" s="74"/>
      <c r="AK21" s="74"/>
      <c r="AL21" s="74"/>
      <c r="AM21" s="74"/>
      <c r="AN21" s="74"/>
      <c r="AO21" s="74"/>
      <c r="AP21" s="74"/>
      <c r="AQ21" s="74"/>
      <c r="AR21" s="74"/>
      <c r="AS21" s="74" t="s">
        <v>123</v>
      </c>
      <c r="AT21" s="74" t="s">
        <v>123</v>
      </c>
      <c r="AU21" s="74"/>
      <c r="AV21" s="74" t="s">
        <v>123</v>
      </c>
      <c r="AW21" s="74" t="s">
        <v>123</v>
      </c>
      <c r="AX21" s="74"/>
      <c r="AY21" s="74" t="s">
        <v>123</v>
      </c>
      <c r="AZ21" s="74"/>
      <c r="BA21" s="74"/>
      <c r="BB21" s="74"/>
      <c r="BC21" s="74"/>
      <c r="BD21" s="74" t="s">
        <v>123</v>
      </c>
      <c r="BE21" s="74"/>
      <c r="BF21" s="74" t="s">
        <v>123</v>
      </c>
      <c r="BG21" s="74"/>
      <c r="BH21" s="74"/>
      <c r="BI21" s="74"/>
      <c r="BJ21" s="74"/>
      <c r="BK21" s="74"/>
      <c r="BL21" s="74"/>
      <c r="BM21" s="74"/>
      <c r="BN21" s="74"/>
      <c r="BO21" s="74"/>
      <c r="BP21" s="74"/>
      <c r="BQ21" s="74"/>
      <c r="BR21" s="74"/>
      <c r="BS21" s="74"/>
      <c r="BT21" s="74"/>
      <c r="BU21" s="74"/>
      <c r="BV21" s="74"/>
      <c r="BW21" s="74"/>
      <c r="BX21" s="74"/>
    </row>
    <row r="22" spans="1:77" ht="76.5">
      <c r="A22" s="15" t="s">
        <v>74</v>
      </c>
      <c r="B22" s="15" t="s">
        <v>75</v>
      </c>
      <c r="C22" s="157">
        <v>0.3</v>
      </c>
      <c r="D22" s="157" t="s">
        <v>76</v>
      </c>
      <c r="E22" s="157">
        <v>1</v>
      </c>
      <c r="F22" s="157">
        <v>1</v>
      </c>
      <c r="G22" s="57" t="s">
        <v>142</v>
      </c>
      <c r="H22" s="15" t="s">
        <v>196</v>
      </c>
      <c r="I22" s="18" t="s">
        <v>197</v>
      </c>
      <c r="J22" s="18" t="s">
        <v>126</v>
      </c>
      <c r="K22" s="18" t="s">
        <v>198</v>
      </c>
      <c r="L22" s="18" t="s">
        <v>199</v>
      </c>
      <c r="M22" s="18" t="s">
        <v>129</v>
      </c>
      <c r="N22" s="18" t="s">
        <v>130</v>
      </c>
      <c r="O22" s="18" t="s">
        <v>131</v>
      </c>
      <c r="P22" s="18" t="s">
        <v>200</v>
      </c>
      <c r="Q22" s="18" t="s">
        <v>201</v>
      </c>
      <c r="R22" s="18" t="s">
        <v>86</v>
      </c>
      <c r="S22" s="63">
        <v>1</v>
      </c>
      <c r="T22" s="63">
        <v>0.25</v>
      </c>
      <c r="U22" s="63">
        <v>0.5</v>
      </c>
      <c r="V22" s="63">
        <v>0.75</v>
      </c>
      <c r="W22" s="63">
        <v>1</v>
      </c>
      <c r="X22" s="63">
        <v>1</v>
      </c>
      <c r="Y22" s="297"/>
      <c r="Z22" s="18" t="s">
        <v>202</v>
      </c>
      <c r="AA22" s="71" t="s">
        <v>206</v>
      </c>
      <c r="AB22" s="71"/>
      <c r="AC22" s="81">
        <v>0.15</v>
      </c>
      <c r="AD22" s="71" t="s">
        <v>207</v>
      </c>
      <c r="AE22" s="73">
        <v>45672</v>
      </c>
      <c r="AF22" s="73">
        <v>46387</v>
      </c>
      <c r="AG22" s="68" t="s">
        <v>208</v>
      </c>
      <c r="AH22" s="71" t="s">
        <v>95</v>
      </c>
      <c r="AI22" s="74" t="s">
        <v>123</v>
      </c>
      <c r="AJ22" s="74"/>
      <c r="AK22" s="74"/>
      <c r="AL22" s="74"/>
      <c r="AM22" s="74"/>
      <c r="AN22" s="74"/>
      <c r="AO22" s="74"/>
      <c r="AP22" s="74"/>
      <c r="AQ22" s="74"/>
      <c r="AR22" s="74"/>
      <c r="AS22" s="74"/>
      <c r="AT22" s="74"/>
      <c r="AU22" s="74"/>
      <c r="AV22" s="74"/>
      <c r="AW22" s="74" t="s">
        <v>123</v>
      </c>
      <c r="AX22" s="74"/>
      <c r="AY22" s="74"/>
      <c r="AZ22" s="74"/>
      <c r="BA22" s="74"/>
      <c r="BB22" s="74"/>
      <c r="BC22" s="74"/>
      <c r="BD22" s="74" t="s">
        <v>123</v>
      </c>
      <c r="BE22" s="74"/>
      <c r="BF22" s="74" t="s">
        <v>123</v>
      </c>
      <c r="BG22" s="74"/>
      <c r="BH22" s="74"/>
      <c r="BI22" s="74"/>
      <c r="BJ22" s="74"/>
      <c r="BK22" s="74"/>
      <c r="BL22" s="74"/>
      <c r="BM22" s="74"/>
      <c r="BN22" s="74"/>
      <c r="BO22" s="74"/>
      <c r="BP22" s="74"/>
      <c r="BQ22" s="74"/>
      <c r="BR22" s="74"/>
      <c r="BS22" s="74"/>
      <c r="BT22" s="74"/>
      <c r="BU22" s="74"/>
      <c r="BV22" s="74"/>
      <c r="BW22" s="74"/>
      <c r="BX22" s="74"/>
    </row>
    <row r="23" spans="1:77" ht="76.5">
      <c r="A23" s="15" t="s">
        <v>74</v>
      </c>
      <c r="B23" s="15" t="s">
        <v>75</v>
      </c>
      <c r="C23" s="157">
        <v>0.3</v>
      </c>
      <c r="D23" s="157" t="s">
        <v>76</v>
      </c>
      <c r="E23" s="157">
        <v>1</v>
      </c>
      <c r="F23" s="157">
        <v>1</v>
      </c>
      <c r="G23" s="57" t="s">
        <v>142</v>
      </c>
      <c r="H23" s="15" t="s">
        <v>196</v>
      </c>
      <c r="I23" s="18" t="s">
        <v>197</v>
      </c>
      <c r="J23" s="18" t="s">
        <v>126</v>
      </c>
      <c r="K23" s="18" t="s">
        <v>198</v>
      </c>
      <c r="L23" s="18" t="s">
        <v>199</v>
      </c>
      <c r="M23" s="18" t="s">
        <v>129</v>
      </c>
      <c r="N23" s="18" t="s">
        <v>130</v>
      </c>
      <c r="O23" s="18" t="s">
        <v>131</v>
      </c>
      <c r="P23" s="18" t="s">
        <v>200</v>
      </c>
      <c r="Q23" s="18" t="s">
        <v>201</v>
      </c>
      <c r="R23" s="18" t="s">
        <v>86</v>
      </c>
      <c r="S23" s="63">
        <v>1</v>
      </c>
      <c r="T23" s="63">
        <v>0.25</v>
      </c>
      <c r="U23" s="63">
        <v>0.5</v>
      </c>
      <c r="V23" s="63">
        <v>0.75</v>
      </c>
      <c r="W23" s="63">
        <v>1</v>
      </c>
      <c r="X23" s="63">
        <v>1</v>
      </c>
      <c r="Y23" s="297"/>
      <c r="Z23" s="18" t="s">
        <v>202</v>
      </c>
      <c r="AA23" s="71" t="s">
        <v>209</v>
      </c>
      <c r="AB23" s="85">
        <v>180400000</v>
      </c>
      <c r="AC23" s="81">
        <v>0.25</v>
      </c>
      <c r="AD23" s="17" t="s">
        <v>210</v>
      </c>
      <c r="AE23" s="62">
        <v>45672</v>
      </c>
      <c r="AF23" s="73">
        <v>46387</v>
      </c>
      <c r="AG23" s="68" t="s">
        <v>211</v>
      </c>
      <c r="AH23" s="71" t="s">
        <v>95</v>
      </c>
      <c r="AI23" s="74"/>
      <c r="AJ23" s="74" t="s">
        <v>123</v>
      </c>
      <c r="AK23" s="74"/>
      <c r="AL23" s="74"/>
      <c r="AM23" s="74"/>
      <c r="AN23" s="74" t="s">
        <v>123</v>
      </c>
      <c r="AO23" s="74"/>
      <c r="AP23" s="74"/>
      <c r="AQ23" s="74"/>
      <c r="AR23" s="74"/>
      <c r="AS23" s="74" t="s">
        <v>123</v>
      </c>
      <c r="AT23" s="74" t="s">
        <v>123</v>
      </c>
      <c r="AU23" s="74" t="s">
        <v>123</v>
      </c>
      <c r="AV23" s="74" t="s">
        <v>123</v>
      </c>
      <c r="AW23" s="74" t="s">
        <v>123</v>
      </c>
      <c r="AX23" s="74" t="s">
        <v>123</v>
      </c>
      <c r="AY23" s="74" t="s">
        <v>123</v>
      </c>
      <c r="AZ23" s="74" t="s">
        <v>123</v>
      </c>
      <c r="BA23" s="74" t="s">
        <v>123</v>
      </c>
      <c r="BB23" s="74" t="s">
        <v>123</v>
      </c>
      <c r="BC23" s="74"/>
      <c r="BD23" s="74" t="s">
        <v>123</v>
      </c>
      <c r="BE23" s="74"/>
      <c r="BF23" s="74" t="s">
        <v>123</v>
      </c>
      <c r="BG23" s="74"/>
      <c r="BH23" s="74" t="s">
        <v>123</v>
      </c>
      <c r="BI23" s="74"/>
      <c r="BJ23" s="74"/>
      <c r="BK23" s="74"/>
      <c r="BL23" s="74"/>
      <c r="BM23" s="74"/>
      <c r="BN23" s="74"/>
      <c r="BO23" s="74" t="s">
        <v>123</v>
      </c>
      <c r="BP23" s="74"/>
      <c r="BQ23" s="74"/>
      <c r="BR23" s="74"/>
      <c r="BS23" s="74"/>
      <c r="BT23" s="74"/>
      <c r="BU23" s="74"/>
      <c r="BV23" s="74"/>
      <c r="BW23" s="74"/>
      <c r="BX23" s="74"/>
    </row>
    <row r="24" spans="1:77" ht="76.5">
      <c r="A24" s="15" t="s">
        <v>74</v>
      </c>
      <c r="B24" s="15" t="s">
        <v>75</v>
      </c>
      <c r="C24" s="157">
        <v>0.3</v>
      </c>
      <c r="D24" s="157" t="s">
        <v>76</v>
      </c>
      <c r="E24" s="157">
        <v>1</v>
      </c>
      <c r="F24" s="157">
        <v>1</v>
      </c>
      <c r="G24" s="57" t="s">
        <v>142</v>
      </c>
      <c r="H24" s="15" t="s">
        <v>196</v>
      </c>
      <c r="I24" s="18" t="s">
        <v>197</v>
      </c>
      <c r="J24" s="18" t="s">
        <v>126</v>
      </c>
      <c r="K24" s="18" t="s">
        <v>198</v>
      </c>
      <c r="L24" s="18" t="s">
        <v>199</v>
      </c>
      <c r="M24" s="18" t="s">
        <v>129</v>
      </c>
      <c r="N24" s="18" t="s">
        <v>130</v>
      </c>
      <c r="O24" s="18" t="s">
        <v>131</v>
      </c>
      <c r="P24" s="18" t="s">
        <v>200</v>
      </c>
      <c r="Q24" s="18" t="s">
        <v>201</v>
      </c>
      <c r="R24" s="18" t="s">
        <v>86</v>
      </c>
      <c r="S24" s="63">
        <v>1</v>
      </c>
      <c r="T24" s="63">
        <v>0.25</v>
      </c>
      <c r="U24" s="63">
        <v>0.5</v>
      </c>
      <c r="V24" s="63">
        <v>0.75</v>
      </c>
      <c r="W24" s="63">
        <v>1</v>
      </c>
      <c r="X24" s="63">
        <v>1</v>
      </c>
      <c r="Y24" s="297"/>
      <c r="Z24" s="18" t="s">
        <v>202</v>
      </c>
      <c r="AA24" s="17" t="s">
        <v>212</v>
      </c>
      <c r="AB24" s="17"/>
      <c r="AC24" s="86">
        <v>0.2</v>
      </c>
      <c r="AD24" s="17" t="s">
        <v>213</v>
      </c>
      <c r="AE24" s="87">
        <v>45672</v>
      </c>
      <c r="AF24" s="62">
        <v>46387</v>
      </c>
      <c r="AG24" s="18" t="s">
        <v>214</v>
      </c>
      <c r="AH24" s="17" t="s">
        <v>95</v>
      </c>
      <c r="AI24" s="70"/>
      <c r="AJ24" s="70"/>
      <c r="AK24" s="70"/>
      <c r="AL24" s="70"/>
      <c r="AM24" s="70"/>
      <c r="AN24" s="70"/>
      <c r="AO24" s="70"/>
      <c r="AP24" s="70"/>
      <c r="AQ24" s="70"/>
      <c r="AR24" s="70"/>
      <c r="AS24" s="70"/>
      <c r="AT24" s="70"/>
      <c r="AU24" s="70"/>
      <c r="AV24" s="70"/>
      <c r="AW24" s="70"/>
      <c r="AX24" s="70"/>
      <c r="AY24" s="70"/>
      <c r="AZ24" s="70"/>
      <c r="BA24" s="70"/>
      <c r="BB24" s="70"/>
      <c r="BC24" s="70"/>
      <c r="BD24" s="70" t="s">
        <v>123</v>
      </c>
      <c r="BE24" s="70"/>
      <c r="BF24" s="70" t="s">
        <v>123</v>
      </c>
      <c r="BG24" s="70"/>
      <c r="BH24" s="70"/>
      <c r="BI24" s="70"/>
      <c r="BJ24" s="70"/>
      <c r="BK24" s="70"/>
      <c r="BL24" s="70"/>
      <c r="BM24" s="70"/>
      <c r="BN24" s="70"/>
      <c r="BO24" s="70"/>
      <c r="BP24" s="70"/>
      <c r="BQ24" s="70"/>
      <c r="BR24" s="70"/>
      <c r="BS24" s="70"/>
      <c r="BT24" s="70"/>
      <c r="BU24" s="70"/>
      <c r="BV24" s="70"/>
      <c r="BW24" s="70"/>
      <c r="BX24" s="70"/>
    </row>
    <row r="25" spans="1:77" ht="76.5">
      <c r="A25" s="15" t="s">
        <v>74</v>
      </c>
      <c r="B25" s="15" t="s">
        <v>75</v>
      </c>
      <c r="C25" s="157">
        <v>0.3</v>
      </c>
      <c r="D25" s="157" t="s">
        <v>76</v>
      </c>
      <c r="E25" s="157">
        <v>1</v>
      </c>
      <c r="F25" s="157">
        <v>1</v>
      </c>
      <c r="G25" s="57" t="s">
        <v>142</v>
      </c>
      <c r="H25" s="15" t="s">
        <v>196</v>
      </c>
      <c r="I25" s="18" t="s">
        <v>197</v>
      </c>
      <c r="J25" s="18" t="s">
        <v>126</v>
      </c>
      <c r="K25" s="18" t="s">
        <v>198</v>
      </c>
      <c r="L25" s="18" t="s">
        <v>199</v>
      </c>
      <c r="M25" s="18" t="s">
        <v>129</v>
      </c>
      <c r="N25" s="18" t="s">
        <v>130</v>
      </c>
      <c r="O25" s="18" t="s">
        <v>131</v>
      </c>
      <c r="P25" s="18" t="s">
        <v>200</v>
      </c>
      <c r="Q25" s="18" t="s">
        <v>201</v>
      </c>
      <c r="R25" s="18" t="s">
        <v>86</v>
      </c>
      <c r="S25" s="63">
        <v>1</v>
      </c>
      <c r="T25" s="63">
        <v>0.25</v>
      </c>
      <c r="U25" s="63">
        <v>0.5</v>
      </c>
      <c r="V25" s="63">
        <v>0.75</v>
      </c>
      <c r="W25" s="63">
        <v>1</v>
      </c>
      <c r="X25" s="63">
        <v>1</v>
      </c>
      <c r="Y25" s="298"/>
      <c r="Z25" s="18" t="s">
        <v>202</v>
      </c>
      <c r="AA25" s="71" t="s">
        <v>215</v>
      </c>
      <c r="AB25" s="85">
        <v>50000000</v>
      </c>
      <c r="AC25" s="81">
        <v>0.2</v>
      </c>
      <c r="AD25" s="71" t="s">
        <v>216</v>
      </c>
      <c r="AE25" s="73">
        <v>45672</v>
      </c>
      <c r="AF25" s="73">
        <v>46387</v>
      </c>
      <c r="AG25" s="68" t="s">
        <v>214</v>
      </c>
      <c r="AH25" s="71" t="s">
        <v>95</v>
      </c>
      <c r="AI25" s="74" t="s">
        <v>123</v>
      </c>
      <c r="AJ25" s="74"/>
      <c r="AK25" s="74"/>
      <c r="AL25" s="74"/>
      <c r="AM25" s="74"/>
      <c r="AN25" s="74" t="s">
        <v>123</v>
      </c>
      <c r="AO25" s="74"/>
      <c r="AP25" s="74"/>
      <c r="AQ25" s="74"/>
      <c r="AR25" s="74"/>
      <c r="AS25" s="74" t="s">
        <v>123</v>
      </c>
      <c r="AT25" s="74"/>
      <c r="AU25" s="74" t="s">
        <v>123</v>
      </c>
      <c r="AV25" s="74"/>
      <c r="AW25" s="74"/>
      <c r="AX25" s="74"/>
      <c r="AY25" s="74"/>
      <c r="AZ25" s="74"/>
      <c r="BA25" s="74" t="s">
        <v>123</v>
      </c>
      <c r="BB25" s="74" t="s">
        <v>123</v>
      </c>
      <c r="BC25" s="74"/>
      <c r="BD25" s="74" t="s">
        <v>123</v>
      </c>
      <c r="BE25" s="74"/>
      <c r="BF25" s="74" t="s">
        <v>123</v>
      </c>
      <c r="BG25" s="74"/>
      <c r="BH25" s="74"/>
      <c r="BI25" s="74"/>
      <c r="BJ25" s="74"/>
      <c r="BK25" s="74"/>
      <c r="BL25" s="74"/>
      <c r="BM25" s="74"/>
      <c r="BN25" s="74"/>
      <c r="BO25" s="74" t="s">
        <v>123</v>
      </c>
      <c r="BP25" s="74"/>
      <c r="BQ25" s="74"/>
      <c r="BR25" s="74"/>
      <c r="BS25" s="74"/>
      <c r="BT25" s="74"/>
      <c r="BU25" s="74"/>
      <c r="BV25" s="74"/>
      <c r="BW25" s="74"/>
      <c r="BX25" s="74"/>
      <c r="BY25" s="12"/>
    </row>
    <row r="26" spans="1:77" ht="66.75" customHeight="1">
      <c r="A26" s="14" t="s">
        <v>74</v>
      </c>
      <c r="B26" s="15" t="s">
        <v>75</v>
      </c>
      <c r="C26" s="16">
        <v>0.3</v>
      </c>
      <c r="D26" s="16" t="s">
        <v>76</v>
      </c>
      <c r="E26" s="16">
        <v>1</v>
      </c>
      <c r="F26" s="16">
        <v>1</v>
      </c>
      <c r="G26" s="57" t="s">
        <v>217</v>
      </c>
      <c r="H26" s="15" t="s">
        <v>218</v>
      </c>
      <c r="I26" s="17" t="s">
        <v>197</v>
      </c>
      <c r="J26" s="17" t="s">
        <v>126</v>
      </c>
      <c r="K26" s="18" t="s">
        <v>219</v>
      </c>
      <c r="L26" s="18" t="s">
        <v>220</v>
      </c>
      <c r="M26" s="18" t="s">
        <v>221</v>
      </c>
      <c r="N26" s="17" t="s">
        <v>130</v>
      </c>
      <c r="O26" s="18" t="s">
        <v>221</v>
      </c>
      <c r="P26" s="18" t="s">
        <v>222</v>
      </c>
      <c r="Q26" s="17" t="s">
        <v>223</v>
      </c>
      <c r="R26" s="18" t="s">
        <v>86</v>
      </c>
      <c r="S26" s="18">
        <v>0</v>
      </c>
      <c r="T26" s="19">
        <v>0.25</v>
      </c>
      <c r="U26" s="19">
        <v>0.5</v>
      </c>
      <c r="V26" s="19">
        <v>0.75</v>
      </c>
      <c r="W26" s="19">
        <v>1</v>
      </c>
      <c r="X26" s="19">
        <v>1</v>
      </c>
      <c r="Y26" s="293">
        <f>+AB27</f>
        <v>47300000</v>
      </c>
      <c r="Z26" s="18" t="s">
        <v>224</v>
      </c>
      <c r="AA26" s="88" t="s">
        <v>225</v>
      </c>
      <c r="AB26" s="89"/>
      <c r="AC26" s="90">
        <v>0.5</v>
      </c>
      <c r="AD26" s="91" t="s">
        <v>226</v>
      </c>
      <c r="AE26" s="73">
        <v>46096</v>
      </c>
      <c r="AF26" s="73">
        <v>46387</v>
      </c>
      <c r="AG26" s="71" t="s">
        <v>214</v>
      </c>
      <c r="AH26" s="71" t="s">
        <v>95</v>
      </c>
      <c r="AI26" s="74" t="s">
        <v>123</v>
      </c>
      <c r="AJ26" s="74" t="s">
        <v>123</v>
      </c>
      <c r="AK26" s="74"/>
      <c r="AL26" s="74"/>
      <c r="AM26" s="74"/>
      <c r="AN26" s="74" t="s">
        <v>123</v>
      </c>
      <c r="AO26" s="74"/>
      <c r="AP26" s="74"/>
      <c r="AQ26" s="74"/>
      <c r="AR26" s="74"/>
      <c r="AS26" s="74"/>
      <c r="AT26" s="74" t="s">
        <v>123</v>
      </c>
      <c r="AU26" s="74" t="s">
        <v>123</v>
      </c>
      <c r="AV26" s="74"/>
      <c r="AW26" s="74"/>
      <c r="AX26" s="74" t="s">
        <v>123</v>
      </c>
      <c r="AY26" s="74"/>
      <c r="AZ26" s="74"/>
      <c r="BA26" s="74"/>
      <c r="BB26" s="74" t="s">
        <v>123</v>
      </c>
      <c r="BC26" s="74"/>
      <c r="BD26" s="74" t="s">
        <v>123</v>
      </c>
      <c r="BE26" s="74"/>
      <c r="BF26" s="74" t="s">
        <v>123</v>
      </c>
      <c r="BG26" s="74"/>
      <c r="BH26" s="74"/>
      <c r="BI26" s="74"/>
      <c r="BJ26" s="74"/>
      <c r="BK26" s="74"/>
      <c r="BL26" s="74"/>
      <c r="BM26" s="74"/>
      <c r="BN26" s="74"/>
      <c r="BO26" s="74"/>
      <c r="BP26" s="74"/>
      <c r="BQ26" s="74"/>
      <c r="BR26" s="74"/>
      <c r="BS26" s="74"/>
      <c r="BT26" s="74"/>
      <c r="BU26" s="74"/>
      <c r="BV26" s="74"/>
      <c r="BW26" s="74"/>
      <c r="BX26" s="74"/>
      <c r="BY26" s="12"/>
    </row>
    <row r="27" spans="1:77" ht="66.75" customHeight="1">
      <c r="A27" s="14" t="s">
        <v>74</v>
      </c>
      <c r="B27" s="15" t="s">
        <v>75</v>
      </c>
      <c r="C27" s="16">
        <v>0.3</v>
      </c>
      <c r="D27" s="16" t="s">
        <v>76</v>
      </c>
      <c r="E27" s="16">
        <v>1</v>
      </c>
      <c r="F27" s="16">
        <v>1</v>
      </c>
      <c r="G27" s="57" t="s">
        <v>217</v>
      </c>
      <c r="H27" s="15" t="s">
        <v>218</v>
      </c>
      <c r="I27" s="17" t="s">
        <v>197</v>
      </c>
      <c r="J27" s="17" t="s">
        <v>126</v>
      </c>
      <c r="K27" s="18" t="s">
        <v>219</v>
      </c>
      <c r="L27" s="18" t="s">
        <v>220</v>
      </c>
      <c r="M27" s="18" t="s">
        <v>221</v>
      </c>
      <c r="N27" s="17" t="s">
        <v>130</v>
      </c>
      <c r="O27" s="18" t="s">
        <v>221</v>
      </c>
      <c r="P27" s="18" t="s">
        <v>222</v>
      </c>
      <c r="Q27" s="17" t="s">
        <v>223</v>
      </c>
      <c r="R27" s="18" t="s">
        <v>86</v>
      </c>
      <c r="S27" s="18">
        <v>0</v>
      </c>
      <c r="T27" s="19">
        <v>0.25</v>
      </c>
      <c r="U27" s="19">
        <v>0.5</v>
      </c>
      <c r="V27" s="19">
        <v>0.75</v>
      </c>
      <c r="W27" s="19">
        <v>1</v>
      </c>
      <c r="X27" s="19">
        <v>1</v>
      </c>
      <c r="Y27" s="295"/>
      <c r="Z27" s="18" t="s">
        <v>224</v>
      </c>
      <c r="AA27" s="88" t="s">
        <v>227</v>
      </c>
      <c r="AB27" s="92">
        <v>47300000</v>
      </c>
      <c r="AC27" s="93">
        <v>0.5</v>
      </c>
      <c r="AD27" s="91" t="s">
        <v>228</v>
      </c>
      <c r="AE27" s="73">
        <v>45672</v>
      </c>
      <c r="AF27" s="73">
        <v>46387</v>
      </c>
      <c r="AG27" s="71" t="s">
        <v>229</v>
      </c>
      <c r="AH27" s="71" t="s">
        <v>95</v>
      </c>
      <c r="AI27" s="74" t="s">
        <v>123</v>
      </c>
      <c r="AJ27" s="74" t="s">
        <v>123</v>
      </c>
      <c r="AK27" s="74"/>
      <c r="AL27" s="74"/>
      <c r="AM27" s="74"/>
      <c r="AN27" s="74"/>
      <c r="AO27" s="74"/>
      <c r="AP27" s="74"/>
      <c r="AQ27" s="74"/>
      <c r="AR27" s="74"/>
      <c r="AS27" s="74"/>
      <c r="AT27" s="74"/>
      <c r="AU27" s="74"/>
      <c r="AV27" s="74"/>
      <c r="AW27" s="74"/>
      <c r="AX27" s="74" t="s">
        <v>123</v>
      </c>
      <c r="AY27" s="74"/>
      <c r="AZ27" s="74"/>
      <c r="BA27" s="74"/>
      <c r="BB27" s="74"/>
      <c r="BC27" s="74"/>
      <c r="BD27" s="74" t="s">
        <v>123</v>
      </c>
      <c r="BE27" s="74"/>
      <c r="BF27" s="74" t="s">
        <v>123</v>
      </c>
      <c r="BG27" s="74"/>
      <c r="BH27" s="74"/>
      <c r="BI27" s="74"/>
      <c r="BJ27" s="74"/>
      <c r="BK27" s="74"/>
      <c r="BL27" s="74"/>
      <c r="BM27" s="74"/>
      <c r="BN27" s="74"/>
      <c r="BO27" s="74"/>
      <c r="BP27" s="74"/>
      <c r="BQ27" s="74"/>
      <c r="BR27" s="74"/>
      <c r="BS27" s="74"/>
      <c r="BT27" s="74"/>
      <c r="BU27" s="74"/>
      <c r="BV27" s="74"/>
      <c r="BW27" s="74"/>
      <c r="BX27" s="74"/>
    </row>
    <row r="28" spans="1:77" ht="127.5" customHeight="1">
      <c r="A28" s="55" t="s">
        <v>230</v>
      </c>
      <c r="B28" s="55" t="s">
        <v>231</v>
      </c>
      <c r="C28" s="54">
        <v>0.25</v>
      </c>
      <c r="D28" s="55" t="s">
        <v>232</v>
      </c>
      <c r="E28" s="54">
        <v>1</v>
      </c>
      <c r="F28" s="54">
        <v>1</v>
      </c>
      <c r="G28" s="29" t="s">
        <v>233</v>
      </c>
      <c r="H28" s="28" t="s">
        <v>234</v>
      </c>
      <c r="I28" s="22" t="s">
        <v>235</v>
      </c>
      <c r="J28" s="22" t="s">
        <v>236</v>
      </c>
      <c r="K28" s="22" t="s">
        <v>237</v>
      </c>
      <c r="L28" s="22" t="s">
        <v>238</v>
      </c>
      <c r="M28" s="22" t="s">
        <v>239</v>
      </c>
      <c r="N28" s="22" t="s">
        <v>236</v>
      </c>
      <c r="O28" s="22" t="s">
        <v>240</v>
      </c>
      <c r="P28" s="22" t="s">
        <v>241</v>
      </c>
      <c r="Q28" s="22" t="s">
        <v>242</v>
      </c>
      <c r="R28" s="22" t="s">
        <v>86</v>
      </c>
      <c r="S28" s="22">
        <v>80</v>
      </c>
      <c r="T28" s="27">
        <v>0.25</v>
      </c>
      <c r="U28" s="27">
        <v>0.5</v>
      </c>
      <c r="V28" s="27">
        <v>0.75</v>
      </c>
      <c r="W28" s="27">
        <v>1</v>
      </c>
      <c r="X28" s="27">
        <v>1</v>
      </c>
      <c r="Y28" s="308">
        <f>+AB28+AB29</f>
        <v>167200000</v>
      </c>
      <c r="Z28" s="26" t="s">
        <v>243</v>
      </c>
      <c r="AA28" s="94" t="s">
        <v>244</v>
      </c>
      <c r="AB28" s="95">
        <f xml:space="preserve"> 77000000+22550000</f>
        <v>99550000</v>
      </c>
      <c r="AC28" s="96">
        <v>0.53</v>
      </c>
      <c r="AD28" s="94" t="s">
        <v>245</v>
      </c>
      <c r="AE28" s="97">
        <v>46041</v>
      </c>
      <c r="AF28" s="97">
        <v>46387</v>
      </c>
      <c r="AG28" s="94" t="s">
        <v>246</v>
      </c>
      <c r="AH28" s="94" t="s">
        <v>95</v>
      </c>
      <c r="AI28" s="94"/>
      <c r="AJ28" s="94" t="s">
        <v>92</v>
      </c>
      <c r="AK28" s="94" t="s">
        <v>92</v>
      </c>
      <c r="AL28" s="94"/>
      <c r="AM28" s="94"/>
      <c r="AN28" s="94" t="s">
        <v>92</v>
      </c>
      <c r="AO28" s="94"/>
      <c r="AP28" s="94"/>
      <c r="AQ28" s="94"/>
      <c r="AR28" s="94"/>
      <c r="AS28" s="94"/>
      <c r="AT28" s="94"/>
      <c r="AU28" s="94"/>
      <c r="AV28" s="94"/>
      <c r="AW28" s="94"/>
      <c r="AX28" s="94"/>
      <c r="AY28" s="94" t="s">
        <v>92</v>
      </c>
      <c r="AZ28" s="94"/>
      <c r="BA28" s="94" t="s">
        <v>92</v>
      </c>
      <c r="BB28" s="94" t="s">
        <v>92</v>
      </c>
      <c r="BC28" s="94"/>
      <c r="BD28" s="94" t="s">
        <v>92</v>
      </c>
      <c r="BE28" s="94"/>
      <c r="BF28" s="94" t="s">
        <v>92</v>
      </c>
      <c r="BG28" s="94"/>
      <c r="BH28" s="94"/>
      <c r="BI28" s="94"/>
      <c r="BJ28" s="94"/>
      <c r="BK28" s="94"/>
      <c r="BL28" s="94"/>
      <c r="BM28" s="94"/>
      <c r="BN28" s="94"/>
      <c r="BO28" s="94" t="s">
        <v>92</v>
      </c>
      <c r="BP28" s="94"/>
      <c r="BQ28" s="94"/>
      <c r="BR28" s="94"/>
      <c r="BS28" s="94"/>
      <c r="BT28" s="94"/>
      <c r="BU28" s="94"/>
      <c r="BV28" s="94"/>
      <c r="BW28" s="94"/>
      <c r="BX28" s="94"/>
    </row>
    <row r="29" spans="1:77" ht="128.25" customHeight="1">
      <c r="A29" s="55" t="s">
        <v>230</v>
      </c>
      <c r="B29" s="55" t="s">
        <v>231</v>
      </c>
      <c r="C29" s="54">
        <v>0.25</v>
      </c>
      <c r="D29" s="55" t="s">
        <v>232</v>
      </c>
      <c r="E29" s="54">
        <v>1</v>
      </c>
      <c r="F29" s="54">
        <v>1</v>
      </c>
      <c r="G29" s="29" t="s">
        <v>233</v>
      </c>
      <c r="H29" s="30" t="s">
        <v>234</v>
      </c>
      <c r="I29" s="22" t="s">
        <v>235</v>
      </c>
      <c r="J29" s="22" t="s">
        <v>236</v>
      </c>
      <c r="K29" s="22" t="s">
        <v>237</v>
      </c>
      <c r="L29" s="22" t="s">
        <v>238</v>
      </c>
      <c r="M29" s="22" t="s">
        <v>239</v>
      </c>
      <c r="N29" s="22" t="s">
        <v>236</v>
      </c>
      <c r="O29" s="22" t="s">
        <v>240</v>
      </c>
      <c r="P29" s="22" t="s">
        <v>241</v>
      </c>
      <c r="Q29" s="22" t="s">
        <v>242</v>
      </c>
      <c r="R29" s="22" t="s">
        <v>86</v>
      </c>
      <c r="S29" s="22">
        <v>80</v>
      </c>
      <c r="T29" s="27">
        <v>0.25</v>
      </c>
      <c r="U29" s="27">
        <v>0.5</v>
      </c>
      <c r="V29" s="27">
        <v>0.75</v>
      </c>
      <c r="W29" s="27">
        <v>1</v>
      </c>
      <c r="X29" s="27">
        <v>1</v>
      </c>
      <c r="Y29" s="309"/>
      <c r="Z29" s="26" t="s">
        <v>243</v>
      </c>
      <c r="AA29" s="94" t="s">
        <v>247</v>
      </c>
      <c r="AB29" s="95">
        <f xml:space="preserve"> 45100000 + 22550000</f>
        <v>67650000</v>
      </c>
      <c r="AC29" s="96">
        <v>0.47</v>
      </c>
      <c r="AD29" s="94" t="s">
        <v>248</v>
      </c>
      <c r="AE29" s="97">
        <v>46082</v>
      </c>
      <c r="AF29" s="97">
        <v>46387</v>
      </c>
      <c r="AG29" s="94" t="s">
        <v>246</v>
      </c>
      <c r="AH29" s="94" t="s">
        <v>95</v>
      </c>
      <c r="AI29" s="94"/>
      <c r="AJ29" s="94" t="s">
        <v>92</v>
      </c>
      <c r="AK29" s="94" t="s">
        <v>92</v>
      </c>
      <c r="AL29" s="94"/>
      <c r="AM29" s="94"/>
      <c r="AN29" s="94" t="s">
        <v>92</v>
      </c>
      <c r="AO29" s="94"/>
      <c r="AP29" s="94"/>
      <c r="AQ29" s="94"/>
      <c r="AR29" s="94"/>
      <c r="AS29" s="94"/>
      <c r="AT29" s="94"/>
      <c r="AU29" s="94"/>
      <c r="AV29" s="94"/>
      <c r="AW29" s="94"/>
      <c r="AX29" s="94"/>
      <c r="AY29" s="94" t="s">
        <v>92</v>
      </c>
      <c r="AZ29" s="94"/>
      <c r="BA29" s="94" t="s">
        <v>92</v>
      </c>
      <c r="BB29" s="94" t="s">
        <v>92</v>
      </c>
      <c r="BC29" s="94"/>
      <c r="BD29" s="94" t="s">
        <v>92</v>
      </c>
      <c r="BE29" s="94"/>
      <c r="BF29" s="94" t="s">
        <v>92</v>
      </c>
      <c r="BG29" s="94"/>
      <c r="BH29" s="94"/>
      <c r="BI29" s="94"/>
      <c r="BJ29" s="94"/>
      <c r="BK29" s="94"/>
      <c r="BL29" s="94"/>
      <c r="BM29" s="94"/>
      <c r="BN29" s="94"/>
      <c r="BO29" s="94" t="s">
        <v>92</v>
      </c>
      <c r="BP29" s="94"/>
      <c r="BQ29" s="94"/>
      <c r="BR29" s="94"/>
      <c r="BS29" s="94"/>
      <c r="BT29" s="94"/>
      <c r="BU29" s="94"/>
      <c r="BV29" s="94"/>
      <c r="BW29" s="94"/>
      <c r="BX29" s="94"/>
    </row>
    <row r="30" spans="1:77" ht="128.25" customHeight="1">
      <c r="A30" s="55" t="s">
        <v>230</v>
      </c>
      <c r="B30" s="55" t="s">
        <v>231</v>
      </c>
      <c r="C30" s="54">
        <v>0.25</v>
      </c>
      <c r="D30" s="55" t="s">
        <v>232</v>
      </c>
      <c r="E30" s="54">
        <v>1</v>
      </c>
      <c r="F30" s="54">
        <v>1</v>
      </c>
      <c r="G30" s="29" t="s">
        <v>249</v>
      </c>
      <c r="H30" s="98" t="s">
        <v>250</v>
      </c>
      <c r="I30" s="94" t="s">
        <v>251</v>
      </c>
      <c r="J30" s="94" t="s">
        <v>110</v>
      </c>
      <c r="K30" s="99" t="s">
        <v>252</v>
      </c>
      <c r="L30" s="94" t="s">
        <v>253</v>
      </c>
      <c r="M30" s="94" t="s">
        <v>113</v>
      </c>
      <c r="N30" s="94" t="s">
        <v>110</v>
      </c>
      <c r="O30" s="94" t="s">
        <v>254</v>
      </c>
      <c r="P30" s="94" t="s">
        <v>255</v>
      </c>
      <c r="Q30" s="100" t="s">
        <v>253</v>
      </c>
      <c r="R30" s="94" t="s">
        <v>117</v>
      </c>
      <c r="S30" s="94">
        <v>0</v>
      </c>
      <c r="T30" s="94">
        <v>1</v>
      </c>
      <c r="U30" s="94">
        <v>2</v>
      </c>
      <c r="V30" s="94">
        <v>3</v>
      </c>
      <c r="W30" s="94">
        <v>4</v>
      </c>
      <c r="X30" s="94">
        <v>4</v>
      </c>
      <c r="Y30" s="101">
        <v>271500000</v>
      </c>
      <c r="Z30" s="94" t="s">
        <v>118</v>
      </c>
      <c r="AA30" s="94" t="s">
        <v>256</v>
      </c>
      <c r="AB30" s="95">
        <v>271500000</v>
      </c>
      <c r="AC30" s="102">
        <v>1</v>
      </c>
      <c r="AD30" s="94" t="s">
        <v>257</v>
      </c>
      <c r="AE30" s="97">
        <v>46023</v>
      </c>
      <c r="AF30" s="97">
        <v>46356</v>
      </c>
      <c r="AG30" s="94" t="s">
        <v>258</v>
      </c>
      <c r="AH30" s="94" t="s">
        <v>259</v>
      </c>
      <c r="AI30" s="94"/>
      <c r="AJ30" s="94"/>
      <c r="AK30" s="94"/>
      <c r="AL30" s="94"/>
      <c r="AM30" s="94"/>
      <c r="AN30" s="94"/>
      <c r="AO30" s="94"/>
      <c r="AP30" s="94"/>
      <c r="AQ30" s="94"/>
      <c r="AR30" s="94"/>
      <c r="AS30" s="94"/>
      <c r="AT30" s="94"/>
      <c r="AU30" s="94" t="s">
        <v>123</v>
      </c>
      <c r="AV30" s="94"/>
      <c r="AW30" s="94" t="s">
        <v>123</v>
      </c>
      <c r="AX30" s="94"/>
      <c r="AY30" s="94"/>
      <c r="AZ30" s="94"/>
      <c r="BA30" s="94"/>
      <c r="BB30" s="94"/>
      <c r="BC30" s="94"/>
      <c r="BD30" s="94" t="s">
        <v>92</v>
      </c>
      <c r="BE30" s="94"/>
      <c r="BF30" s="94"/>
      <c r="BG30" s="94"/>
      <c r="BH30" s="94"/>
      <c r="BI30" s="94"/>
      <c r="BJ30" s="94"/>
      <c r="BK30" s="94" t="s">
        <v>92</v>
      </c>
      <c r="BL30" s="94"/>
      <c r="BM30" s="94"/>
      <c r="BN30" s="94" t="s">
        <v>92</v>
      </c>
      <c r="BO30" s="94"/>
      <c r="BP30" s="94"/>
      <c r="BQ30" s="94"/>
      <c r="BR30" s="94"/>
      <c r="BS30" s="94"/>
      <c r="BT30" s="94"/>
      <c r="BU30" s="94"/>
      <c r="BV30" s="94"/>
      <c r="BW30" s="94"/>
      <c r="BX30" s="94"/>
    </row>
    <row r="31" spans="1:77" ht="140.25">
      <c r="A31" s="55" t="s">
        <v>230</v>
      </c>
      <c r="B31" s="55" t="s">
        <v>231</v>
      </c>
      <c r="C31" s="54">
        <v>0.25</v>
      </c>
      <c r="D31" s="55" t="s">
        <v>232</v>
      </c>
      <c r="E31" s="54">
        <v>1</v>
      </c>
      <c r="F31" s="54">
        <v>1</v>
      </c>
      <c r="G31" s="30" t="s">
        <v>260</v>
      </c>
      <c r="H31" s="28" t="s">
        <v>261</v>
      </c>
      <c r="I31" s="22" t="s">
        <v>262</v>
      </c>
      <c r="J31" s="22" t="s">
        <v>236</v>
      </c>
      <c r="K31" s="23" t="s">
        <v>263</v>
      </c>
      <c r="L31" s="23" t="s">
        <v>264</v>
      </c>
      <c r="M31" s="23" t="s">
        <v>265</v>
      </c>
      <c r="N31" s="23" t="s">
        <v>236</v>
      </c>
      <c r="O31" s="23" t="s">
        <v>240</v>
      </c>
      <c r="P31" s="23" t="s">
        <v>266</v>
      </c>
      <c r="Q31" s="23" t="s">
        <v>267</v>
      </c>
      <c r="R31" s="23" t="s">
        <v>117</v>
      </c>
      <c r="S31" s="23" t="s">
        <v>134</v>
      </c>
      <c r="T31" s="103">
        <v>1</v>
      </c>
      <c r="U31" s="103"/>
      <c r="V31" s="103"/>
      <c r="W31" s="103"/>
      <c r="X31" s="103">
        <v>1</v>
      </c>
      <c r="Y31" s="305">
        <f>+AB33</f>
        <v>143000000</v>
      </c>
      <c r="Z31" s="23" t="s">
        <v>224</v>
      </c>
      <c r="AA31" s="23" t="s">
        <v>268</v>
      </c>
      <c r="AB31" s="23"/>
      <c r="AC31" s="96">
        <v>0.25</v>
      </c>
      <c r="AD31" s="23" t="s">
        <v>269</v>
      </c>
      <c r="AE31" s="97">
        <v>46024</v>
      </c>
      <c r="AF31" s="97">
        <v>46112</v>
      </c>
      <c r="AG31" s="23" t="s">
        <v>270</v>
      </c>
      <c r="AH31" s="23" t="s">
        <v>95</v>
      </c>
      <c r="AI31" s="23"/>
      <c r="AJ31" s="23"/>
      <c r="AK31" s="23"/>
      <c r="AL31" s="23"/>
      <c r="AM31" s="23"/>
      <c r="AN31" s="23"/>
      <c r="AO31" s="23"/>
      <c r="AP31" s="23"/>
      <c r="AQ31" s="23"/>
      <c r="AR31" s="23"/>
      <c r="AS31" s="23"/>
      <c r="AT31" s="23" t="s">
        <v>92</v>
      </c>
      <c r="AU31" s="23"/>
      <c r="AV31" s="23"/>
      <c r="AW31" s="23"/>
      <c r="AX31" s="23"/>
      <c r="AY31" s="23" t="s">
        <v>92</v>
      </c>
      <c r="AZ31" s="23" t="s">
        <v>92</v>
      </c>
      <c r="BA31" s="23"/>
      <c r="BB31" s="23" t="s">
        <v>92</v>
      </c>
      <c r="BC31" s="23"/>
      <c r="BD31" s="23"/>
      <c r="BE31" s="23"/>
      <c r="BF31" s="23" t="s">
        <v>92</v>
      </c>
      <c r="BG31" s="23"/>
      <c r="BH31" s="23"/>
      <c r="BI31" s="23"/>
      <c r="BJ31" s="23"/>
      <c r="BK31" s="23"/>
      <c r="BL31" s="23"/>
      <c r="BM31" s="23"/>
      <c r="BN31" s="23"/>
      <c r="BO31" s="23"/>
      <c r="BP31" s="23"/>
      <c r="BQ31" s="23"/>
      <c r="BR31" s="23"/>
      <c r="BS31" s="23"/>
      <c r="BT31" s="23"/>
      <c r="BU31" s="23"/>
      <c r="BV31" s="23"/>
      <c r="BW31" s="23"/>
      <c r="BX31" s="23"/>
    </row>
    <row r="32" spans="1:77" ht="140.25">
      <c r="A32" s="55" t="s">
        <v>230</v>
      </c>
      <c r="B32" s="55" t="s">
        <v>231</v>
      </c>
      <c r="C32" s="54">
        <v>0.25</v>
      </c>
      <c r="D32" s="55" t="s">
        <v>232</v>
      </c>
      <c r="E32" s="54">
        <v>1</v>
      </c>
      <c r="F32" s="54">
        <v>1</v>
      </c>
      <c r="G32" s="30" t="s">
        <v>260</v>
      </c>
      <c r="H32" s="28" t="s">
        <v>261</v>
      </c>
      <c r="I32" s="22" t="s">
        <v>262</v>
      </c>
      <c r="J32" s="22" t="s">
        <v>236</v>
      </c>
      <c r="K32" s="23" t="s">
        <v>271</v>
      </c>
      <c r="L32" s="23" t="s">
        <v>272</v>
      </c>
      <c r="M32" s="23" t="s">
        <v>265</v>
      </c>
      <c r="N32" s="23" t="s">
        <v>236</v>
      </c>
      <c r="O32" s="23" t="s">
        <v>240</v>
      </c>
      <c r="P32" s="23" t="s">
        <v>266</v>
      </c>
      <c r="Q32" s="23" t="s">
        <v>273</v>
      </c>
      <c r="R32" s="23" t="s">
        <v>117</v>
      </c>
      <c r="S32" s="23" t="s">
        <v>134</v>
      </c>
      <c r="T32" s="103"/>
      <c r="U32" s="103">
        <v>1</v>
      </c>
      <c r="V32" s="103"/>
      <c r="W32" s="103"/>
      <c r="X32" s="103">
        <v>1</v>
      </c>
      <c r="Y32" s="306"/>
      <c r="Z32" s="23" t="s">
        <v>224</v>
      </c>
      <c r="AA32" s="23" t="s">
        <v>274</v>
      </c>
      <c r="AB32" s="23"/>
      <c r="AC32" s="96">
        <v>0.25</v>
      </c>
      <c r="AD32" s="23" t="s">
        <v>275</v>
      </c>
      <c r="AE32" s="97">
        <v>46113</v>
      </c>
      <c r="AF32" s="97">
        <v>46203</v>
      </c>
      <c r="AG32" s="23" t="s">
        <v>270</v>
      </c>
      <c r="AH32" s="23" t="s">
        <v>95</v>
      </c>
      <c r="AI32" s="23" t="s">
        <v>92</v>
      </c>
      <c r="AJ32" s="23"/>
      <c r="AK32" s="23"/>
      <c r="AL32" s="23" t="s">
        <v>123</v>
      </c>
      <c r="AM32" s="23"/>
      <c r="AN32" s="23"/>
      <c r="AO32" s="23"/>
      <c r="AP32" s="23"/>
      <c r="AQ32" s="23"/>
      <c r="AR32" s="23"/>
      <c r="AS32" s="23"/>
      <c r="AT32" s="23" t="s">
        <v>92</v>
      </c>
      <c r="AU32" s="23" t="s">
        <v>92</v>
      </c>
      <c r="AV32" s="23"/>
      <c r="AW32" s="23"/>
      <c r="AX32" s="23"/>
      <c r="AY32" s="23" t="s">
        <v>123</v>
      </c>
      <c r="AZ32" s="23" t="s">
        <v>123</v>
      </c>
      <c r="BA32" s="23"/>
      <c r="BB32" s="23" t="s">
        <v>92</v>
      </c>
      <c r="BC32" s="23"/>
      <c r="BD32" s="23"/>
      <c r="BE32" s="23"/>
      <c r="BF32" s="23" t="s">
        <v>92</v>
      </c>
      <c r="BG32" s="23"/>
      <c r="BH32" s="23"/>
      <c r="BI32" s="23"/>
      <c r="BJ32" s="23"/>
      <c r="BK32" s="23"/>
      <c r="BL32" s="23"/>
      <c r="BM32" s="23" t="s">
        <v>123</v>
      </c>
      <c r="BN32" s="23" t="s">
        <v>123</v>
      </c>
      <c r="BO32" s="23"/>
      <c r="BP32" s="23"/>
      <c r="BQ32" s="23"/>
      <c r="BR32" s="23" t="s">
        <v>123</v>
      </c>
      <c r="BS32" s="23"/>
      <c r="BT32" s="23"/>
      <c r="BU32" s="23"/>
      <c r="BV32" s="23" t="s">
        <v>123</v>
      </c>
      <c r="BW32" s="23"/>
      <c r="BX32" s="23"/>
    </row>
    <row r="33" spans="1:76" ht="140.25">
      <c r="A33" s="55" t="s">
        <v>230</v>
      </c>
      <c r="B33" s="55" t="s">
        <v>231</v>
      </c>
      <c r="C33" s="54">
        <v>0.25</v>
      </c>
      <c r="D33" s="55" t="s">
        <v>232</v>
      </c>
      <c r="E33" s="54">
        <v>1</v>
      </c>
      <c r="F33" s="54">
        <v>1</v>
      </c>
      <c r="G33" s="30" t="s">
        <v>260</v>
      </c>
      <c r="H33" s="28" t="s">
        <v>261</v>
      </c>
      <c r="I33" s="22" t="s">
        <v>262</v>
      </c>
      <c r="J33" s="22" t="s">
        <v>236</v>
      </c>
      <c r="K33" s="23" t="s">
        <v>276</v>
      </c>
      <c r="L33" s="23" t="s">
        <v>277</v>
      </c>
      <c r="M33" s="23" t="s">
        <v>265</v>
      </c>
      <c r="N33" s="23" t="s">
        <v>236</v>
      </c>
      <c r="O33" s="23" t="s">
        <v>240</v>
      </c>
      <c r="P33" s="23" t="s">
        <v>266</v>
      </c>
      <c r="Q33" s="23" t="s">
        <v>278</v>
      </c>
      <c r="R33" s="23" t="s">
        <v>117</v>
      </c>
      <c r="S33" s="23" t="s">
        <v>134</v>
      </c>
      <c r="T33" s="103"/>
      <c r="U33" s="103"/>
      <c r="V33" s="103">
        <v>1</v>
      </c>
      <c r="W33" s="103">
        <v>2</v>
      </c>
      <c r="X33" s="103">
        <v>2</v>
      </c>
      <c r="Y33" s="307"/>
      <c r="Z33" s="23" t="s">
        <v>224</v>
      </c>
      <c r="AA33" s="23" t="s">
        <v>279</v>
      </c>
      <c r="AB33" s="104">
        <f>110000000+33000000</f>
        <v>143000000</v>
      </c>
      <c r="AC33" s="96">
        <v>0.5</v>
      </c>
      <c r="AD33" s="23" t="s">
        <v>280</v>
      </c>
      <c r="AE33" s="97">
        <v>46204</v>
      </c>
      <c r="AF33" s="97">
        <v>46387</v>
      </c>
      <c r="AG33" s="23" t="s">
        <v>270</v>
      </c>
      <c r="AH33" s="23" t="s">
        <v>95</v>
      </c>
      <c r="AI33" s="23" t="s">
        <v>92</v>
      </c>
      <c r="AJ33" s="23"/>
      <c r="AK33" s="23"/>
      <c r="AL33" s="23" t="s">
        <v>123</v>
      </c>
      <c r="AM33" s="23"/>
      <c r="AN33" s="23"/>
      <c r="AO33" s="23"/>
      <c r="AP33" s="23"/>
      <c r="AQ33" s="23"/>
      <c r="AR33" s="23"/>
      <c r="AS33" s="23"/>
      <c r="AT33" s="23" t="s">
        <v>92</v>
      </c>
      <c r="AU33" s="23" t="s">
        <v>92</v>
      </c>
      <c r="AV33" s="23"/>
      <c r="AW33" s="23"/>
      <c r="AX33" s="23"/>
      <c r="AY33" s="23" t="s">
        <v>123</v>
      </c>
      <c r="AZ33" s="23" t="s">
        <v>123</v>
      </c>
      <c r="BA33" s="23"/>
      <c r="BB33" s="23" t="s">
        <v>92</v>
      </c>
      <c r="BC33" s="23"/>
      <c r="BD33" s="23"/>
      <c r="BE33" s="23"/>
      <c r="BF33" s="23" t="s">
        <v>92</v>
      </c>
      <c r="BG33" s="23"/>
      <c r="BH33" s="23"/>
      <c r="BI33" s="23"/>
      <c r="BJ33" s="23"/>
      <c r="BK33" s="23"/>
      <c r="BL33" s="23"/>
      <c r="BM33" s="23" t="s">
        <v>123</v>
      </c>
      <c r="BN33" s="23" t="s">
        <v>123</v>
      </c>
      <c r="BO33" s="23"/>
      <c r="BP33" s="23"/>
      <c r="BQ33" s="23"/>
      <c r="BR33" s="23" t="s">
        <v>123</v>
      </c>
      <c r="BS33" s="23"/>
      <c r="BT33" s="23"/>
      <c r="BU33" s="23"/>
      <c r="BV33" s="23" t="s">
        <v>123</v>
      </c>
      <c r="BW33" s="23"/>
      <c r="BX33" s="23"/>
    </row>
    <row r="34" spans="1:76" ht="89.25">
      <c r="A34" s="25" t="s">
        <v>281</v>
      </c>
      <c r="B34" s="25" t="s">
        <v>282</v>
      </c>
      <c r="C34" s="56">
        <v>0.25</v>
      </c>
      <c r="D34" s="25" t="s">
        <v>283</v>
      </c>
      <c r="E34" s="56">
        <v>1</v>
      </c>
      <c r="F34" s="56">
        <v>1</v>
      </c>
      <c r="G34" s="58" t="s">
        <v>284</v>
      </c>
      <c r="H34" s="58" t="s">
        <v>285</v>
      </c>
      <c r="I34" s="24" t="s">
        <v>286</v>
      </c>
      <c r="J34" s="24" t="s">
        <v>240</v>
      </c>
      <c r="K34" s="24" t="s">
        <v>287</v>
      </c>
      <c r="L34" s="24" t="s">
        <v>288</v>
      </c>
      <c r="M34" s="24" t="s">
        <v>113</v>
      </c>
      <c r="N34" s="24" t="s">
        <v>110</v>
      </c>
      <c r="O34" s="24" t="s">
        <v>289</v>
      </c>
      <c r="P34" s="24" t="s">
        <v>162</v>
      </c>
      <c r="Q34" s="24" t="s">
        <v>290</v>
      </c>
      <c r="R34" s="105" t="s">
        <v>86</v>
      </c>
      <c r="S34" s="24">
        <v>0</v>
      </c>
      <c r="T34" s="106">
        <v>0.25</v>
      </c>
      <c r="U34" s="107">
        <v>0.5</v>
      </c>
      <c r="V34" s="107">
        <v>0.75</v>
      </c>
      <c r="W34" s="108">
        <v>1</v>
      </c>
      <c r="X34" s="106">
        <v>1</v>
      </c>
      <c r="Y34" s="109">
        <v>311300000</v>
      </c>
      <c r="Z34" s="24" t="s">
        <v>118</v>
      </c>
      <c r="AA34" s="24" t="s">
        <v>291</v>
      </c>
      <c r="AB34" s="110">
        <v>311300000</v>
      </c>
      <c r="AC34" s="106">
        <v>1</v>
      </c>
      <c r="AD34" s="24" t="s">
        <v>292</v>
      </c>
      <c r="AE34" s="111">
        <v>46023</v>
      </c>
      <c r="AF34" s="111">
        <v>46387</v>
      </c>
      <c r="AG34" s="24" t="s">
        <v>293</v>
      </c>
      <c r="AH34" s="24" t="s">
        <v>122</v>
      </c>
      <c r="AI34" s="24"/>
      <c r="AJ34" s="24"/>
      <c r="AK34" s="24"/>
      <c r="AL34" s="24"/>
      <c r="AM34" s="24"/>
      <c r="AN34" s="24"/>
      <c r="AO34" s="24"/>
      <c r="AP34" s="24"/>
      <c r="AQ34" s="24"/>
      <c r="AR34" s="24"/>
      <c r="AS34" s="24"/>
      <c r="AT34" s="24"/>
      <c r="AU34" s="24" t="s">
        <v>123</v>
      </c>
      <c r="AV34" s="24"/>
      <c r="AW34" s="24" t="s">
        <v>123</v>
      </c>
      <c r="AX34" s="24"/>
      <c r="AY34" s="24"/>
      <c r="AZ34" s="24"/>
      <c r="BA34" s="24" t="s">
        <v>123</v>
      </c>
      <c r="BB34" s="24" t="s">
        <v>123</v>
      </c>
      <c r="BC34" s="24"/>
      <c r="BD34" s="24" t="s">
        <v>123</v>
      </c>
      <c r="BE34" s="24"/>
      <c r="BF34" s="24" t="s">
        <v>123</v>
      </c>
      <c r="BG34" s="24" t="s">
        <v>123</v>
      </c>
      <c r="BH34" s="24"/>
      <c r="BI34" s="24"/>
      <c r="BJ34" s="24"/>
      <c r="BK34" s="24"/>
      <c r="BL34" s="24"/>
      <c r="BM34" s="24"/>
      <c r="BN34" s="24"/>
      <c r="BO34" s="24"/>
      <c r="BP34" s="24"/>
      <c r="BQ34" s="24"/>
      <c r="BR34" s="24"/>
      <c r="BS34" s="24"/>
      <c r="BT34" s="24"/>
      <c r="BU34" s="24"/>
      <c r="BV34" s="24" t="s">
        <v>123</v>
      </c>
      <c r="BW34" s="24" t="s">
        <v>123</v>
      </c>
      <c r="BX34" s="24"/>
    </row>
    <row r="35" spans="1:76" ht="102">
      <c r="A35" s="25" t="s">
        <v>480</v>
      </c>
      <c r="B35" s="25" t="s">
        <v>282</v>
      </c>
      <c r="C35" s="56">
        <v>0.25</v>
      </c>
      <c r="D35" s="25" t="s">
        <v>283</v>
      </c>
      <c r="E35" s="56">
        <v>1</v>
      </c>
      <c r="F35" s="56">
        <v>1</v>
      </c>
      <c r="G35" s="58" t="s">
        <v>294</v>
      </c>
      <c r="H35" s="25" t="s">
        <v>295</v>
      </c>
      <c r="I35" s="21" t="s">
        <v>296</v>
      </c>
      <c r="J35" s="21" t="s">
        <v>126</v>
      </c>
      <c r="K35" s="24" t="s">
        <v>297</v>
      </c>
      <c r="L35" s="112" t="s">
        <v>298</v>
      </c>
      <c r="M35" s="112" t="s">
        <v>129</v>
      </c>
      <c r="N35" s="112" t="s">
        <v>299</v>
      </c>
      <c r="O35" s="112" t="s">
        <v>300</v>
      </c>
      <c r="P35" s="112" t="s">
        <v>301</v>
      </c>
      <c r="Q35" s="112" t="s">
        <v>302</v>
      </c>
      <c r="R35" s="105" t="s">
        <v>86</v>
      </c>
      <c r="S35" s="113">
        <v>1</v>
      </c>
      <c r="T35" s="106">
        <v>0.25</v>
      </c>
      <c r="U35" s="107">
        <v>0.5</v>
      </c>
      <c r="V35" s="107">
        <v>0.75</v>
      </c>
      <c r="W35" s="108">
        <v>1</v>
      </c>
      <c r="X35" s="114">
        <v>1</v>
      </c>
      <c r="Y35" s="310">
        <f>+AB35</f>
        <v>110000000</v>
      </c>
      <c r="Z35" s="24" t="s">
        <v>303</v>
      </c>
      <c r="AA35" s="112" t="s">
        <v>304</v>
      </c>
      <c r="AB35" s="115">
        <v>110000000</v>
      </c>
      <c r="AC35" s="106">
        <v>0.5</v>
      </c>
      <c r="AD35" s="112" t="s">
        <v>305</v>
      </c>
      <c r="AE35" s="116">
        <v>46037</v>
      </c>
      <c r="AF35" s="116">
        <v>46387</v>
      </c>
      <c r="AG35" s="112" t="s">
        <v>306</v>
      </c>
      <c r="AH35" s="105" t="s">
        <v>307</v>
      </c>
      <c r="AI35" s="117" t="s">
        <v>123</v>
      </c>
      <c r="AJ35" s="117"/>
      <c r="AK35" s="117"/>
      <c r="AL35" s="117"/>
      <c r="AM35" s="117"/>
      <c r="AN35" s="117"/>
      <c r="AO35" s="117"/>
      <c r="AP35" s="117"/>
      <c r="AQ35" s="117"/>
      <c r="AR35" s="117"/>
      <c r="AS35" s="117"/>
      <c r="AT35" s="117" t="s">
        <v>123</v>
      </c>
      <c r="AU35" s="117"/>
      <c r="AV35" s="117"/>
      <c r="AW35" s="117"/>
      <c r="AX35" s="117"/>
      <c r="AY35" s="117"/>
      <c r="AZ35" s="117"/>
      <c r="BA35" s="117"/>
      <c r="BB35" s="117"/>
      <c r="BC35" s="117"/>
      <c r="BD35" s="117"/>
      <c r="BE35" s="117"/>
      <c r="BF35" s="117"/>
      <c r="BG35" s="117"/>
      <c r="BH35" s="117"/>
      <c r="BI35" s="117"/>
      <c r="BJ35" s="117"/>
      <c r="BK35" s="117"/>
      <c r="BL35" s="117"/>
      <c r="BM35" s="117"/>
      <c r="BN35" s="117"/>
      <c r="BO35" s="117"/>
      <c r="BP35" s="117"/>
      <c r="BQ35" s="117"/>
      <c r="BR35" s="117"/>
      <c r="BS35" s="117"/>
      <c r="BT35" s="117"/>
      <c r="BU35" s="117"/>
      <c r="BV35" s="117"/>
      <c r="BW35" s="117"/>
      <c r="BX35" s="117"/>
    </row>
    <row r="36" spans="1:76" ht="102">
      <c r="A36" s="25" t="s">
        <v>281</v>
      </c>
      <c r="B36" s="25" t="s">
        <v>282</v>
      </c>
      <c r="C36" s="56">
        <v>0.25</v>
      </c>
      <c r="D36" s="25" t="s">
        <v>283</v>
      </c>
      <c r="E36" s="56">
        <v>1</v>
      </c>
      <c r="F36" s="56">
        <v>1</v>
      </c>
      <c r="G36" s="58" t="s">
        <v>294</v>
      </c>
      <c r="H36" s="25" t="s">
        <v>295</v>
      </c>
      <c r="I36" s="21" t="s">
        <v>296</v>
      </c>
      <c r="J36" s="21" t="s">
        <v>126</v>
      </c>
      <c r="K36" s="24" t="s">
        <v>308</v>
      </c>
      <c r="L36" s="112" t="s">
        <v>309</v>
      </c>
      <c r="M36" s="112" t="s">
        <v>129</v>
      </c>
      <c r="N36" s="112" t="s">
        <v>299</v>
      </c>
      <c r="O36" s="112" t="s">
        <v>300</v>
      </c>
      <c r="P36" s="112" t="s">
        <v>301</v>
      </c>
      <c r="Q36" s="112" t="s">
        <v>310</v>
      </c>
      <c r="R36" s="105" t="s">
        <v>86</v>
      </c>
      <c r="S36" s="113">
        <v>1</v>
      </c>
      <c r="T36" s="106">
        <v>0.25</v>
      </c>
      <c r="U36" s="107">
        <v>0.5</v>
      </c>
      <c r="V36" s="107">
        <v>0.75</v>
      </c>
      <c r="W36" s="108">
        <v>1</v>
      </c>
      <c r="X36" s="114">
        <v>1</v>
      </c>
      <c r="Y36" s="311"/>
      <c r="Z36" s="24"/>
      <c r="AA36" s="112" t="s">
        <v>311</v>
      </c>
      <c r="AB36" s="119"/>
      <c r="AC36" s="106">
        <v>0.5</v>
      </c>
      <c r="AD36" s="112" t="s">
        <v>312</v>
      </c>
      <c r="AE36" s="116">
        <v>46037</v>
      </c>
      <c r="AF36" s="116">
        <v>46387</v>
      </c>
      <c r="AG36" s="112" t="s">
        <v>313</v>
      </c>
      <c r="AH36" s="105" t="s">
        <v>314</v>
      </c>
      <c r="AI36" s="117" t="s">
        <v>123</v>
      </c>
      <c r="AJ36" s="117"/>
      <c r="AK36" s="117"/>
      <c r="AL36" s="117"/>
      <c r="AM36" s="117"/>
      <c r="AN36" s="117"/>
      <c r="AO36" s="117"/>
      <c r="AP36" s="117"/>
      <c r="AQ36" s="117"/>
      <c r="AR36" s="117"/>
      <c r="AS36" s="117"/>
      <c r="AT36" s="117" t="s">
        <v>123</v>
      </c>
      <c r="AU36" s="117"/>
      <c r="AV36" s="117"/>
      <c r="AW36" s="117"/>
      <c r="AX36" s="117"/>
      <c r="AY36" s="117"/>
      <c r="AZ36" s="117"/>
      <c r="BA36" s="117"/>
      <c r="BB36" s="117"/>
      <c r="BC36" s="117"/>
      <c r="BD36" s="117"/>
      <c r="BE36" s="117"/>
      <c r="BF36" s="117"/>
      <c r="BG36" s="117"/>
      <c r="BH36" s="117"/>
      <c r="BI36" s="117"/>
      <c r="BJ36" s="117"/>
      <c r="BK36" s="117"/>
      <c r="BL36" s="117"/>
      <c r="BM36" s="117"/>
      <c r="BN36" s="117"/>
      <c r="BO36" s="117"/>
      <c r="BP36" s="117"/>
      <c r="BQ36" s="117"/>
      <c r="BR36" s="117"/>
      <c r="BS36" s="117"/>
      <c r="BT36" s="117"/>
      <c r="BU36" s="117"/>
      <c r="BV36" s="117"/>
      <c r="BW36" s="117"/>
      <c r="BX36" s="117"/>
    </row>
    <row r="37" spans="1:76" ht="102" customHeight="1">
      <c r="A37" s="25" t="s">
        <v>281</v>
      </c>
      <c r="B37" s="25" t="s">
        <v>282</v>
      </c>
      <c r="C37" s="56">
        <v>0.25</v>
      </c>
      <c r="D37" s="25" t="s">
        <v>283</v>
      </c>
      <c r="E37" s="56">
        <v>1</v>
      </c>
      <c r="F37" s="56">
        <v>1</v>
      </c>
      <c r="G37" s="58" t="s">
        <v>315</v>
      </c>
      <c r="H37" s="58" t="s">
        <v>316</v>
      </c>
      <c r="I37" s="120" t="s">
        <v>197</v>
      </c>
      <c r="J37" s="121" t="s">
        <v>126</v>
      </c>
      <c r="K37" s="112" t="s">
        <v>317</v>
      </c>
      <c r="L37" s="122" t="s">
        <v>309</v>
      </c>
      <c r="M37" s="121" t="s">
        <v>129</v>
      </c>
      <c r="N37" s="121" t="s">
        <v>130</v>
      </c>
      <c r="O37" s="121" t="s">
        <v>300</v>
      </c>
      <c r="P37" s="121" t="s">
        <v>301</v>
      </c>
      <c r="Q37" s="123" t="s">
        <v>318</v>
      </c>
      <c r="R37" s="105" t="s">
        <v>86</v>
      </c>
      <c r="S37" s="124">
        <v>1</v>
      </c>
      <c r="T37" s="124">
        <v>0.25</v>
      </c>
      <c r="U37" s="125">
        <v>0.5</v>
      </c>
      <c r="V37" s="125">
        <v>0.75</v>
      </c>
      <c r="W37" s="114">
        <v>1</v>
      </c>
      <c r="X37" s="125">
        <v>1</v>
      </c>
      <c r="Y37" s="109">
        <v>47300000</v>
      </c>
      <c r="Z37" s="24" t="s">
        <v>319</v>
      </c>
      <c r="AA37" s="112" t="s">
        <v>320</v>
      </c>
      <c r="AB37" s="115">
        <v>47300000</v>
      </c>
      <c r="AC37" s="126">
        <v>1</v>
      </c>
      <c r="AD37" s="112" t="s">
        <v>321</v>
      </c>
      <c r="AE37" s="116">
        <v>46037</v>
      </c>
      <c r="AF37" s="116">
        <v>46387</v>
      </c>
      <c r="AG37" s="112" t="s">
        <v>313</v>
      </c>
      <c r="AH37" s="105" t="s">
        <v>314</v>
      </c>
      <c r="AI37" s="117" t="s">
        <v>123</v>
      </c>
      <c r="AJ37" s="117"/>
      <c r="AK37" s="117"/>
      <c r="AL37" s="117" t="s">
        <v>123</v>
      </c>
      <c r="AM37" s="117"/>
      <c r="AN37" s="117"/>
      <c r="AO37" s="117"/>
      <c r="AP37" s="117"/>
      <c r="AQ37" s="117"/>
      <c r="AR37" s="117"/>
      <c r="AS37" s="117"/>
      <c r="AT37" s="117" t="s">
        <v>123</v>
      </c>
      <c r="AU37" s="117"/>
      <c r="AV37" s="117"/>
      <c r="AW37" s="117"/>
      <c r="AX37" s="117"/>
      <c r="AY37" s="117"/>
      <c r="AZ37" s="117" t="s">
        <v>123</v>
      </c>
      <c r="BA37" s="117"/>
      <c r="BB37" s="117"/>
      <c r="BC37" s="117"/>
      <c r="BD37" s="117" t="s">
        <v>123</v>
      </c>
      <c r="BE37" s="117"/>
      <c r="BF37" s="117"/>
      <c r="BG37" s="117"/>
      <c r="BH37" s="117"/>
      <c r="BI37" s="117"/>
      <c r="BJ37" s="117"/>
      <c r="BK37" s="117"/>
      <c r="BL37" s="117"/>
      <c r="BM37" s="117"/>
      <c r="BN37" s="117"/>
      <c r="BO37" s="117"/>
      <c r="BP37" s="117"/>
      <c r="BQ37" s="117"/>
      <c r="BR37" s="117"/>
      <c r="BS37" s="117"/>
      <c r="BT37" s="117"/>
      <c r="BU37" s="117"/>
      <c r="BV37" s="117"/>
      <c r="BW37" s="117"/>
      <c r="BX37" s="117"/>
    </row>
    <row r="38" spans="1:76" ht="102">
      <c r="A38" s="25" t="s">
        <v>281</v>
      </c>
      <c r="B38" s="25" t="s">
        <v>282</v>
      </c>
      <c r="C38" s="56">
        <v>0.25</v>
      </c>
      <c r="D38" s="25" t="s">
        <v>283</v>
      </c>
      <c r="E38" s="56">
        <v>1</v>
      </c>
      <c r="F38" s="56">
        <v>1</v>
      </c>
      <c r="G38" s="58" t="s">
        <v>322</v>
      </c>
      <c r="H38" s="58" t="s">
        <v>323</v>
      </c>
      <c r="I38" s="147" t="s">
        <v>197</v>
      </c>
      <c r="J38" s="147" t="s">
        <v>126</v>
      </c>
      <c r="K38" s="112" t="s">
        <v>324</v>
      </c>
      <c r="L38" s="147" t="s">
        <v>325</v>
      </c>
      <c r="M38" s="147" t="s">
        <v>129</v>
      </c>
      <c r="N38" s="147" t="s">
        <v>130</v>
      </c>
      <c r="O38" s="147" t="s">
        <v>300</v>
      </c>
      <c r="P38" s="147" t="s">
        <v>301</v>
      </c>
      <c r="Q38" s="146" t="s">
        <v>326</v>
      </c>
      <c r="R38" s="147" t="s">
        <v>86</v>
      </c>
      <c r="S38" s="148">
        <v>1</v>
      </c>
      <c r="T38" s="148">
        <v>0.25</v>
      </c>
      <c r="U38" s="148">
        <v>0.5</v>
      </c>
      <c r="V38" s="148">
        <v>0.75</v>
      </c>
      <c r="W38" s="148">
        <v>1</v>
      </c>
      <c r="X38" s="149">
        <v>1</v>
      </c>
      <c r="Y38" s="118"/>
      <c r="Z38" s="24"/>
      <c r="AA38" s="112" t="s">
        <v>327</v>
      </c>
      <c r="AB38" s="128"/>
      <c r="AC38" s="126">
        <v>1</v>
      </c>
      <c r="AD38" s="112" t="s">
        <v>328</v>
      </c>
      <c r="AE38" s="116">
        <v>46037</v>
      </c>
      <c r="AF38" s="116">
        <v>46387</v>
      </c>
      <c r="AG38" s="112" t="s">
        <v>313</v>
      </c>
      <c r="AH38" s="112" t="s">
        <v>314</v>
      </c>
      <c r="AI38" s="129" t="s">
        <v>123</v>
      </c>
      <c r="AJ38" s="129"/>
      <c r="AK38" s="129"/>
      <c r="AL38" s="129" t="s">
        <v>123</v>
      </c>
      <c r="AM38" s="129"/>
      <c r="AN38" s="129"/>
      <c r="AO38" s="129"/>
      <c r="AP38" s="129"/>
      <c r="AQ38" s="129"/>
      <c r="AR38" s="129"/>
      <c r="AS38" s="129"/>
      <c r="AT38" s="129" t="s">
        <v>123</v>
      </c>
      <c r="AU38" s="129"/>
      <c r="AV38" s="129"/>
      <c r="AW38" s="129"/>
      <c r="AX38" s="129"/>
      <c r="AY38" s="129"/>
      <c r="AZ38" s="129" t="s">
        <v>123</v>
      </c>
      <c r="BA38" s="129"/>
      <c r="BB38" s="129"/>
      <c r="BC38" s="129"/>
      <c r="BD38" s="129" t="s">
        <v>123</v>
      </c>
      <c r="BE38" s="129"/>
      <c r="BF38" s="129" t="s">
        <v>123</v>
      </c>
      <c r="BG38" s="129"/>
      <c r="BH38" s="129"/>
      <c r="BI38" s="129"/>
      <c r="BJ38" s="129"/>
      <c r="BK38" s="129"/>
      <c r="BL38" s="129"/>
      <c r="BM38" s="129"/>
      <c r="BN38" s="129"/>
      <c r="BO38" s="129"/>
      <c r="BP38" s="129"/>
      <c r="BQ38" s="129"/>
      <c r="BR38" s="129"/>
      <c r="BS38" s="129"/>
      <c r="BT38" s="129"/>
      <c r="BU38" s="129"/>
      <c r="BV38" s="129"/>
      <c r="BW38" s="129"/>
      <c r="BX38" s="129"/>
    </row>
    <row r="39" spans="1:76" ht="114.75">
      <c r="A39" s="25" t="s">
        <v>281</v>
      </c>
      <c r="B39" s="25" t="s">
        <v>282</v>
      </c>
      <c r="C39" s="56">
        <v>0.25</v>
      </c>
      <c r="D39" s="25" t="s">
        <v>283</v>
      </c>
      <c r="E39" s="56">
        <v>1</v>
      </c>
      <c r="F39" s="56">
        <v>1</v>
      </c>
      <c r="G39" s="58" t="s">
        <v>329</v>
      </c>
      <c r="H39" s="25" t="s">
        <v>330</v>
      </c>
      <c r="I39" s="105" t="s">
        <v>331</v>
      </c>
      <c r="J39" s="105" t="s">
        <v>168</v>
      </c>
      <c r="K39" s="112" t="s">
        <v>332</v>
      </c>
      <c r="L39" s="105" t="s">
        <v>333</v>
      </c>
      <c r="M39" s="105" t="s">
        <v>334</v>
      </c>
      <c r="N39" s="105" t="s">
        <v>168</v>
      </c>
      <c r="O39" s="105" t="s">
        <v>240</v>
      </c>
      <c r="P39" s="105" t="s">
        <v>335</v>
      </c>
      <c r="Q39" s="105" t="s">
        <v>336</v>
      </c>
      <c r="R39" s="105" t="s">
        <v>86</v>
      </c>
      <c r="S39" s="150" t="s">
        <v>134</v>
      </c>
      <c r="T39" s="107">
        <v>0.15</v>
      </c>
      <c r="U39" s="107">
        <v>0.3</v>
      </c>
      <c r="V39" s="107">
        <v>0.6</v>
      </c>
      <c r="W39" s="107">
        <v>1</v>
      </c>
      <c r="X39" s="107">
        <v>1</v>
      </c>
      <c r="Y39" s="312">
        <f>+AB39+AB40</f>
        <v>1362200000</v>
      </c>
      <c r="Z39" s="151" t="s">
        <v>337</v>
      </c>
      <c r="AA39" s="152" t="s">
        <v>338</v>
      </c>
      <c r="AB39" s="155">
        <v>850000000</v>
      </c>
      <c r="AC39" s="153">
        <v>0.3</v>
      </c>
      <c r="AD39" s="152" t="s">
        <v>339</v>
      </c>
      <c r="AE39" s="154">
        <v>46023</v>
      </c>
      <c r="AF39" s="154">
        <v>46387</v>
      </c>
      <c r="AG39" s="151" t="s">
        <v>331</v>
      </c>
      <c r="AH39" s="151" t="s">
        <v>340</v>
      </c>
      <c r="AI39" s="151"/>
      <c r="AJ39" s="151"/>
      <c r="AK39" s="151"/>
      <c r="AL39" s="151"/>
      <c r="AM39" s="151"/>
      <c r="AN39" s="151"/>
      <c r="AO39" s="151"/>
      <c r="AP39" s="151" t="s">
        <v>123</v>
      </c>
      <c r="AQ39" s="151" t="s">
        <v>123</v>
      </c>
      <c r="AR39" s="151"/>
      <c r="AS39" s="151"/>
      <c r="AT39" s="151" t="s">
        <v>123</v>
      </c>
      <c r="AU39" s="151" t="s">
        <v>123</v>
      </c>
      <c r="AV39" s="151"/>
      <c r="AW39" s="151"/>
      <c r="AX39" s="151"/>
      <c r="AY39" s="151" t="s">
        <v>123</v>
      </c>
      <c r="AZ39" s="151" t="s">
        <v>123</v>
      </c>
      <c r="BA39" s="151" t="s">
        <v>123</v>
      </c>
      <c r="BB39" s="151" t="s">
        <v>123</v>
      </c>
      <c r="BC39" s="151" t="s">
        <v>123</v>
      </c>
      <c r="BD39" s="151" t="s">
        <v>123</v>
      </c>
      <c r="BE39" s="151" t="s">
        <v>123</v>
      </c>
      <c r="BF39" s="151" t="s">
        <v>123</v>
      </c>
      <c r="BG39" s="151" t="s">
        <v>123</v>
      </c>
      <c r="BH39" s="151"/>
      <c r="BI39" s="151" t="s">
        <v>123</v>
      </c>
      <c r="BJ39" s="151"/>
      <c r="BK39" s="151" t="s">
        <v>123</v>
      </c>
      <c r="BL39" s="151"/>
      <c r="BM39" s="151" t="s">
        <v>123</v>
      </c>
      <c r="BN39" s="151" t="s">
        <v>123</v>
      </c>
      <c r="BO39" s="151" t="s">
        <v>123</v>
      </c>
      <c r="BP39" s="151" t="s">
        <v>123</v>
      </c>
      <c r="BQ39" s="151"/>
      <c r="BR39" s="151" t="s">
        <v>123</v>
      </c>
      <c r="BS39" s="151"/>
      <c r="BT39" s="151"/>
      <c r="BU39" s="151"/>
      <c r="BV39" s="151" t="s">
        <v>123</v>
      </c>
      <c r="BW39" s="151" t="s">
        <v>123</v>
      </c>
      <c r="BX39" s="151" t="s">
        <v>123</v>
      </c>
    </row>
    <row r="40" spans="1:76" ht="114.75">
      <c r="A40" s="25" t="s">
        <v>281</v>
      </c>
      <c r="B40" s="25" t="s">
        <v>282</v>
      </c>
      <c r="C40" s="56">
        <v>0.25</v>
      </c>
      <c r="D40" s="25" t="s">
        <v>283</v>
      </c>
      <c r="E40" s="56">
        <v>1</v>
      </c>
      <c r="F40" s="56">
        <v>1</v>
      </c>
      <c r="G40" s="58" t="s">
        <v>329</v>
      </c>
      <c r="H40" s="25" t="s">
        <v>330</v>
      </c>
      <c r="I40" s="105" t="s">
        <v>331</v>
      </c>
      <c r="J40" s="105" t="s">
        <v>168</v>
      </c>
      <c r="K40" s="112" t="s">
        <v>332</v>
      </c>
      <c r="L40" s="105" t="s">
        <v>333</v>
      </c>
      <c r="M40" s="105" t="s">
        <v>334</v>
      </c>
      <c r="N40" s="105" t="s">
        <v>168</v>
      </c>
      <c r="O40" s="105" t="s">
        <v>240</v>
      </c>
      <c r="P40" s="105" t="s">
        <v>335</v>
      </c>
      <c r="Q40" s="105" t="s">
        <v>336</v>
      </c>
      <c r="R40" s="105" t="s">
        <v>86</v>
      </c>
      <c r="S40" s="150" t="s">
        <v>134</v>
      </c>
      <c r="T40" s="107">
        <v>0.15</v>
      </c>
      <c r="U40" s="107">
        <v>0.3</v>
      </c>
      <c r="V40" s="107">
        <v>0.6</v>
      </c>
      <c r="W40" s="107">
        <v>1</v>
      </c>
      <c r="X40" s="107">
        <v>1</v>
      </c>
      <c r="Y40" s="313"/>
      <c r="Z40" s="151" t="s">
        <v>341</v>
      </c>
      <c r="AA40" s="152" t="s">
        <v>342</v>
      </c>
      <c r="AB40" s="155">
        <v>512200000</v>
      </c>
      <c r="AC40" s="153">
        <v>0.3</v>
      </c>
      <c r="AD40" s="152" t="s">
        <v>343</v>
      </c>
      <c r="AE40" s="154">
        <v>46023</v>
      </c>
      <c r="AF40" s="154">
        <v>46387</v>
      </c>
      <c r="AG40" s="151" t="s">
        <v>331</v>
      </c>
      <c r="AH40" s="151" t="s">
        <v>340</v>
      </c>
      <c r="AI40" s="151"/>
      <c r="AJ40" s="151" t="s">
        <v>123</v>
      </c>
      <c r="AK40" s="151"/>
      <c r="AL40" s="151"/>
      <c r="AM40" s="151"/>
      <c r="AN40" s="151"/>
      <c r="AO40" s="151"/>
      <c r="AP40" s="151" t="s">
        <v>123</v>
      </c>
      <c r="AQ40" s="151" t="s">
        <v>123</v>
      </c>
      <c r="AR40" s="151"/>
      <c r="AS40" s="151"/>
      <c r="AT40" s="151" t="s">
        <v>123</v>
      </c>
      <c r="AU40" s="151" t="s">
        <v>123</v>
      </c>
      <c r="AV40" s="151" t="s">
        <v>123</v>
      </c>
      <c r="AW40" s="151"/>
      <c r="AX40" s="151"/>
      <c r="AY40" s="151" t="s">
        <v>123</v>
      </c>
      <c r="AZ40" s="151" t="s">
        <v>123</v>
      </c>
      <c r="BA40" s="151" t="s">
        <v>123</v>
      </c>
      <c r="BB40" s="151" t="s">
        <v>123</v>
      </c>
      <c r="BC40" s="151"/>
      <c r="BD40" s="151" t="s">
        <v>123</v>
      </c>
      <c r="BE40" s="151" t="s">
        <v>123</v>
      </c>
      <c r="BF40" s="151" t="s">
        <v>123</v>
      </c>
      <c r="BG40" s="151" t="s">
        <v>123</v>
      </c>
      <c r="BH40" s="151" t="s">
        <v>123</v>
      </c>
      <c r="BI40" s="151"/>
      <c r="BJ40" s="151" t="s">
        <v>123</v>
      </c>
      <c r="BK40" s="151"/>
      <c r="BL40" s="151"/>
      <c r="BM40" s="151"/>
      <c r="BN40" s="151"/>
      <c r="BO40" s="151" t="s">
        <v>123</v>
      </c>
      <c r="BP40" s="151"/>
      <c r="BQ40" s="151"/>
      <c r="BR40" s="151"/>
      <c r="BS40" s="151"/>
      <c r="BT40" s="151"/>
      <c r="BU40" s="151"/>
      <c r="BV40" s="151" t="s">
        <v>123</v>
      </c>
      <c r="BW40" s="151" t="s">
        <v>123</v>
      </c>
      <c r="BX40" s="151" t="s">
        <v>123</v>
      </c>
    </row>
    <row r="41" spans="1:76" ht="114.75">
      <c r="A41" s="25" t="s">
        <v>281</v>
      </c>
      <c r="B41" s="25" t="s">
        <v>282</v>
      </c>
      <c r="C41" s="56">
        <v>0.25</v>
      </c>
      <c r="D41" s="25" t="s">
        <v>283</v>
      </c>
      <c r="E41" s="56">
        <v>1</v>
      </c>
      <c r="F41" s="56">
        <v>1</v>
      </c>
      <c r="G41" s="58" t="s">
        <v>329</v>
      </c>
      <c r="H41" s="25" t="s">
        <v>330</v>
      </c>
      <c r="I41" s="105" t="s">
        <v>331</v>
      </c>
      <c r="J41" s="105" t="s">
        <v>168</v>
      </c>
      <c r="K41" s="112" t="s">
        <v>332</v>
      </c>
      <c r="L41" s="105" t="s">
        <v>344</v>
      </c>
      <c r="M41" s="105" t="s">
        <v>334</v>
      </c>
      <c r="N41" s="105" t="s">
        <v>168</v>
      </c>
      <c r="O41" s="105" t="s">
        <v>240</v>
      </c>
      <c r="P41" s="105" t="s">
        <v>335</v>
      </c>
      <c r="Q41" s="105" t="s">
        <v>345</v>
      </c>
      <c r="R41" s="105" t="s">
        <v>86</v>
      </c>
      <c r="S41" s="150" t="s">
        <v>134</v>
      </c>
      <c r="T41" s="107">
        <v>0.95</v>
      </c>
      <c r="U41" s="107">
        <v>0.95</v>
      </c>
      <c r="V41" s="107">
        <v>0.95</v>
      </c>
      <c r="W41" s="107">
        <v>0.95</v>
      </c>
      <c r="X41" s="107">
        <v>0.95</v>
      </c>
      <c r="Y41" s="313"/>
      <c r="Z41" s="151"/>
      <c r="AA41" s="152" t="s">
        <v>346</v>
      </c>
      <c r="AB41" s="151" t="s">
        <v>347</v>
      </c>
      <c r="AC41" s="153">
        <v>0.1</v>
      </c>
      <c r="AD41" s="152" t="s">
        <v>348</v>
      </c>
      <c r="AE41" s="154">
        <v>46023</v>
      </c>
      <c r="AF41" s="154">
        <v>46387</v>
      </c>
      <c r="AG41" s="151" t="s">
        <v>349</v>
      </c>
      <c r="AH41" s="151" t="s">
        <v>340</v>
      </c>
      <c r="AI41" s="151"/>
      <c r="AJ41" s="151" t="s">
        <v>123</v>
      </c>
      <c r="AK41" s="151"/>
      <c r="AL41" s="151"/>
      <c r="AM41" s="151"/>
      <c r="AN41" s="151"/>
      <c r="AO41" s="151"/>
      <c r="AP41" s="151" t="s">
        <v>123</v>
      </c>
      <c r="AQ41" s="151" t="s">
        <v>123</v>
      </c>
      <c r="AR41" s="151"/>
      <c r="AS41" s="151"/>
      <c r="AT41" s="151" t="s">
        <v>123</v>
      </c>
      <c r="AU41" s="151" t="s">
        <v>123</v>
      </c>
      <c r="AV41" s="151" t="s">
        <v>123</v>
      </c>
      <c r="AW41" s="151"/>
      <c r="AX41" s="151"/>
      <c r="AY41" s="151" t="s">
        <v>123</v>
      </c>
      <c r="AZ41" s="151" t="s">
        <v>123</v>
      </c>
      <c r="BA41" s="151" t="s">
        <v>123</v>
      </c>
      <c r="BB41" s="151" t="s">
        <v>123</v>
      </c>
      <c r="BC41" s="151"/>
      <c r="BD41" s="151" t="s">
        <v>123</v>
      </c>
      <c r="BE41" s="151" t="s">
        <v>123</v>
      </c>
      <c r="BF41" s="151" t="s">
        <v>123</v>
      </c>
      <c r="BG41" s="151" t="s">
        <v>123</v>
      </c>
      <c r="BH41" s="151" t="s">
        <v>123</v>
      </c>
      <c r="BI41" s="151"/>
      <c r="BJ41" s="151" t="s">
        <v>123</v>
      </c>
      <c r="BK41" s="151"/>
      <c r="BL41" s="151"/>
      <c r="BM41" s="151"/>
      <c r="BN41" s="151"/>
      <c r="BO41" s="151" t="s">
        <v>123</v>
      </c>
      <c r="BP41" s="151"/>
      <c r="BQ41" s="151"/>
      <c r="BR41" s="151"/>
      <c r="BS41" s="151"/>
      <c r="BT41" s="151"/>
      <c r="BU41" s="151"/>
      <c r="BV41" s="151" t="s">
        <v>123</v>
      </c>
      <c r="BW41" s="151" t="s">
        <v>123</v>
      </c>
      <c r="BX41" s="151" t="s">
        <v>123</v>
      </c>
    </row>
    <row r="42" spans="1:76" ht="114.75">
      <c r="A42" s="25" t="s">
        <v>281</v>
      </c>
      <c r="B42" s="25" t="s">
        <v>282</v>
      </c>
      <c r="C42" s="56">
        <v>0.25</v>
      </c>
      <c r="D42" s="25" t="s">
        <v>283</v>
      </c>
      <c r="E42" s="56">
        <v>1</v>
      </c>
      <c r="F42" s="56">
        <v>1</v>
      </c>
      <c r="G42" s="58" t="s">
        <v>329</v>
      </c>
      <c r="H42" s="25" t="s">
        <v>330</v>
      </c>
      <c r="I42" s="105" t="s">
        <v>331</v>
      </c>
      <c r="J42" s="105" t="s">
        <v>168</v>
      </c>
      <c r="K42" s="112" t="s">
        <v>332</v>
      </c>
      <c r="L42" s="105" t="s">
        <v>350</v>
      </c>
      <c r="M42" s="105" t="s">
        <v>334</v>
      </c>
      <c r="N42" s="105" t="s">
        <v>168</v>
      </c>
      <c r="O42" s="105" t="s">
        <v>240</v>
      </c>
      <c r="P42" s="105" t="s">
        <v>335</v>
      </c>
      <c r="Q42" s="105" t="s">
        <v>351</v>
      </c>
      <c r="R42" s="105" t="s">
        <v>86</v>
      </c>
      <c r="S42" s="150" t="s">
        <v>134</v>
      </c>
      <c r="T42" s="107">
        <v>0.15</v>
      </c>
      <c r="U42" s="107">
        <v>0.3</v>
      </c>
      <c r="V42" s="107">
        <v>0.6</v>
      </c>
      <c r="W42" s="107">
        <v>1</v>
      </c>
      <c r="X42" s="107">
        <v>1</v>
      </c>
      <c r="Y42" s="314"/>
      <c r="Z42" s="151"/>
      <c r="AA42" s="152" t="s">
        <v>352</v>
      </c>
      <c r="AB42" s="13" t="s">
        <v>347</v>
      </c>
      <c r="AC42" s="153">
        <v>0.3</v>
      </c>
      <c r="AD42" s="152" t="s">
        <v>353</v>
      </c>
      <c r="AE42" s="154">
        <v>46023</v>
      </c>
      <c r="AF42" s="154">
        <v>46387</v>
      </c>
      <c r="AG42" s="151" t="s">
        <v>331</v>
      </c>
      <c r="AH42" s="151" t="s">
        <v>340</v>
      </c>
      <c r="AI42" s="151"/>
      <c r="AJ42" s="151" t="s">
        <v>123</v>
      </c>
      <c r="AK42" s="151"/>
      <c r="AL42" s="151"/>
      <c r="AM42" s="151"/>
      <c r="AN42" s="151"/>
      <c r="AO42" s="151"/>
      <c r="AP42" s="151" t="s">
        <v>123</v>
      </c>
      <c r="AQ42" s="151" t="s">
        <v>123</v>
      </c>
      <c r="AR42" s="151"/>
      <c r="AS42" s="151"/>
      <c r="AT42" s="151" t="s">
        <v>123</v>
      </c>
      <c r="AU42" s="151" t="s">
        <v>123</v>
      </c>
      <c r="AV42" s="151" t="s">
        <v>123</v>
      </c>
      <c r="AW42" s="151"/>
      <c r="AX42" s="151"/>
      <c r="AY42" s="151" t="s">
        <v>123</v>
      </c>
      <c r="AZ42" s="151" t="s">
        <v>123</v>
      </c>
      <c r="BA42" s="151" t="s">
        <v>123</v>
      </c>
      <c r="BB42" s="151" t="s">
        <v>123</v>
      </c>
      <c r="BC42" s="151"/>
      <c r="BD42" s="151" t="s">
        <v>123</v>
      </c>
      <c r="BE42" s="151" t="s">
        <v>123</v>
      </c>
      <c r="BF42" s="151" t="s">
        <v>123</v>
      </c>
      <c r="BG42" s="151" t="s">
        <v>123</v>
      </c>
      <c r="BH42" s="151" t="s">
        <v>123</v>
      </c>
      <c r="BI42" s="151"/>
      <c r="BJ42" s="151" t="s">
        <v>123</v>
      </c>
      <c r="BK42" s="151"/>
      <c r="BL42" s="151"/>
      <c r="BM42" s="151"/>
      <c r="BN42" s="151"/>
      <c r="BO42" s="151" t="s">
        <v>123</v>
      </c>
      <c r="BP42" s="151"/>
      <c r="BQ42" s="151"/>
      <c r="BR42" s="151"/>
      <c r="BS42" s="151"/>
      <c r="BT42" s="151"/>
      <c r="BU42" s="151"/>
      <c r="BV42" s="151" t="s">
        <v>123</v>
      </c>
      <c r="BW42" s="151" t="s">
        <v>123</v>
      </c>
      <c r="BX42" s="151" t="s">
        <v>123</v>
      </c>
    </row>
    <row r="43" spans="1:76" ht="63.75">
      <c r="A43" s="39" t="s">
        <v>354</v>
      </c>
      <c r="B43" s="39" t="s">
        <v>355</v>
      </c>
      <c r="C43" s="170">
        <v>0.2</v>
      </c>
      <c r="D43" s="39" t="s">
        <v>356</v>
      </c>
      <c r="E43" s="59">
        <v>1</v>
      </c>
      <c r="F43" s="59">
        <v>1</v>
      </c>
      <c r="G43" s="34" t="s">
        <v>357</v>
      </c>
      <c r="H43" s="170" t="s">
        <v>358</v>
      </c>
      <c r="I43" s="156" t="s">
        <v>235</v>
      </c>
      <c r="J43" s="156" t="s">
        <v>236</v>
      </c>
      <c r="K43" s="35" t="s">
        <v>359</v>
      </c>
      <c r="L43" s="156" t="s">
        <v>360</v>
      </c>
      <c r="M43" s="156" t="s">
        <v>239</v>
      </c>
      <c r="N43" s="156" t="s">
        <v>236</v>
      </c>
      <c r="O43" s="33" t="s">
        <v>240</v>
      </c>
      <c r="P43" s="33" t="s">
        <v>361</v>
      </c>
      <c r="Q43" s="33" t="s">
        <v>362</v>
      </c>
      <c r="R43" s="33" t="s">
        <v>86</v>
      </c>
      <c r="S43" s="31">
        <v>1</v>
      </c>
      <c r="T43" s="31">
        <v>0.25</v>
      </c>
      <c r="U43" s="31">
        <v>0.5</v>
      </c>
      <c r="V43" s="31">
        <v>0.75</v>
      </c>
      <c r="W43" s="31">
        <v>1</v>
      </c>
      <c r="X43" s="31">
        <v>1</v>
      </c>
      <c r="Y43" s="299">
        <f>+AB43+AB44+AB45+AB46+AB47</f>
        <v>467500000</v>
      </c>
      <c r="Z43" s="32" t="s">
        <v>118</v>
      </c>
      <c r="AA43" s="171" t="s">
        <v>363</v>
      </c>
      <c r="AB43" s="172">
        <v>93500000</v>
      </c>
      <c r="AC43" s="173">
        <v>0.2</v>
      </c>
      <c r="AD43" s="130" t="s">
        <v>364</v>
      </c>
      <c r="AE43" s="132">
        <v>46056</v>
      </c>
      <c r="AF43" s="132">
        <v>46387</v>
      </c>
      <c r="AG43" s="130" t="s">
        <v>365</v>
      </c>
      <c r="AH43" s="130" t="s">
        <v>95</v>
      </c>
      <c r="AI43" s="130" t="s">
        <v>92</v>
      </c>
      <c r="AJ43" s="130"/>
      <c r="AK43" s="130"/>
      <c r="AL43" s="130"/>
      <c r="AM43" s="130"/>
      <c r="AN43" s="130"/>
      <c r="AO43" s="130"/>
      <c r="AP43" s="130"/>
      <c r="AQ43" s="130"/>
      <c r="AR43" s="130"/>
      <c r="AS43" s="130"/>
      <c r="AT43" s="130" t="s">
        <v>92</v>
      </c>
      <c r="AU43" s="130" t="s">
        <v>92</v>
      </c>
      <c r="AV43" s="130"/>
      <c r="AW43" s="130" t="s">
        <v>92</v>
      </c>
      <c r="AX43" s="130" t="s">
        <v>92</v>
      </c>
      <c r="AY43" s="130" t="s">
        <v>92</v>
      </c>
      <c r="AZ43" s="130" t="s">
        <v>92</v>
      </c>
      <c r="BA43" s="130" t="s">
        <v>92</v>
      </c>
      <c r="BB43" s="130" t="s">
        <v>92</v>
      </c>
      <c r="BC43" s="130"/>
      <c r="BD43" s="130"/>
      <c r="BE43" s="130"/>
      <c r="BF43" s="130" t="s">
        <v>92</v>
      </c>
      <c r="BG43" s="130"/>
      <c r="BH43" s="130"/>
      <c r="BI43" s="130"/>
      <c r="BJ43" s="130"/>
      <c r="BK43" s="130"/>
      <c r="BL43" s="130"/>
      <c r="BM43" s="130"/>
      <c r="BN43" s="130"/>
      <c r="BO43" s="130"/>
      <c r="BP43" s="130"/>
      <c r="BQ43" s="130"/>
      <c r="BR43" s="130"/>
      <c r="BS43" s="130"/>
      <c r="BT43" s="130"/>
      <c r="BU43" s="130"/>
      <c r="BV43" s="130"/>
      <c r="BW43" s="130"/>
      <c r="BX43" s="130"/>
    </row>
    <row r="44" spans="1:76" ht="63.75">
      <c r="A44" s="39" t="s">
        <v>354</v>
      </c>
      <c r="B44" s="39" t="s">
        <v>355</v>
      </c>
      <c r="C44" s="170">
        <v>0.2</v>
      </c>
      <c r="D44" s="39" t="s">
        <v>356</v>
      </c>
      <c r="E44" s="59">
        <v>1</v>
      </c>
      <c r="F44" s="59">
        <v>1</v>
      </c>
      <c r="G44" s="34" t="s">
        <v>357</v>
      </c>
      <c r="H44" s="170" t="s">
        <v>358</v>
      </c>
      <c r="I44" s="33" t="s">
        <v>235</v>
      </c>
      <c r="J44" s="33" t="s">
        <v>236</v>
      </c>
      <c r="K44" s="35" t="s">
        <v>359</v>
      </c>
      <c r="L44" s="33" t="s">
        <v>360</v>
      </c>
      <c r="M44" s="33" t="s">
        <v>239</v>
      </c>
      <c r="N44" s="33" t="s">
        <v>236</v>
      </c>
      <c r="O44" s="33" t="s">
        <v>240</v>
      </c>
      <c r="P44" s="33" t="s">
        <v>361</v>
      </c>
      <c r="Q44" s="33" t="s">
        <v>362</v>
      </c>
      <c r="R44" s="33" t="s">
        <v>86</v>
      </c>
      <c r="S44" s="31">
        <v>1</v>
      </c>
      <c r="T44" s="31">
        <v>0.25</v>
      </c>
      <c r="U44" s="31">
        <v>0.5</v>
      </c>
      <c r="V44" s="31">
        <v>0.75</v>
      </c>
      <c r="W44" s="31">
        <v>1</v>
      </c>
      <c r="X44" s="31">
        <v>1</v>
      </c>
      <c r="Y44" s="300"/>
      <c r="Z44" s="32" t="s">
        <v>118</v>
      </c>
      <c r="AA44" s="171" t="s">
        <v>366</v>
      </c>
      <c r="AB44" s="172">
        <v>93500000</v>
      </c>
      <c r="AC44" s="173">
        <v>0.2</v>
      </c>
      <c r="AD44" s="130" t="s">
        <v>367</v>
      </c>
      <c r="AE44" s="132">
        <v>46056</v>
      </c>
      <c r="AF44" s="132">
        <v>46387</v>
      </c>
      <c r="AG44" s="130" t="s">
        <v>365</v>
      </c>
      <c r="AH44" s="130" t="s">
        <v>95</v>
      </c>
      <c r="AI44" s="130"/>
      <c r="AJ44" s="130"/>
      <c r="AK44" s="130"/>
      <c r="AL44" s="130"/>
      <c r="AM44" s="130"/>
      <c r="AN44" s="130"/>
      <c r="AO44" s="130"/>
      <c r="AP44" s="130"/>
      <c r="AQ44" s="130"/>
      <c r="AR44" s="130"/>
      <c r="AS44" s="130"/>
      <c r="AT44" s="130" t="s">
        <v>92</v>
      </c>
      <c r="AU44" s="130" t="s">
        <v>92</v>
      </c>
      <c r="AV44" s="130"/>
      <c r="AW44" s="130" t="s">
        <v>92</v>
      </c>
      <c r="AX44" s="130" t="s">
        <v>92</v>
      </c>
      <c r="AY44" s="130" t="s">
        <v>92</v>
      </c>
      <c r="AZ44" s="130" t="s">
        <v>92</v>
      </c>
      <c r="BA44" s="130" t="s">
        <v>92</v>
      </c>
      <c r="BB44" s="130" t="s">
        <v>92</v>
      </c>
      <c r="BC44" s="130"/>
      <c r="BD44" s="130"/>
      <c r="BE44" s="130"/>
      <c r="BF44" s="130" t="s">
        <v>92</v>
      </c>
      <c r="BG44" s="130"/>
      <c r="BH44" s="130"/>
      <c r="BI44" s="130"/>
      <c r="BJ44" s="130"/>
      <c r="BK44" s="130"/>
      <c r="BL44" s="130"/>
      <c r="BM44" s="130"/>
      <c r="BN44" s="130"/>
      <c r="BO44" s="130"/>
      <c r="BP44" s="130"/>
      <c r="BQ44" s="130"/>
      <c r="BR44" s="130"/>
      <c r="BS44" s="130"/>
      <c r="BT44" s="130"/>
      <c r="BU44" s="130"/>
      <c r="BV44" s="130"/>
      <c r="BW44" s="130"/>
      <c r="BX44" s="130"/>
    </row>
    <row r="45" spans="1:76" ht="63.75">
      <c r="A45" s="39" t="s">
        <v>354</v>
      </c>
      <c r="B45" s="39" t="s">
        <v>355</v>
      </c>
      <c r="C45" s="170">
        <v>0.2</v>
      </c>
      <c r="D45" s="39" t="s">
        <v>356</v>
      </c>
      <c r="E45" s="59">
        <v>1</v>
      </c>
      <c r="F45" s="59">
        <v>1</v>
      </c>
      <c r="G45" s="34" t="s">
        <v>357</v>
      </c>
      <c r="H45" s="170" t="s">
        <v>358</v>
      </c>
      <c r="I45" s="33" t="s">
        <v>235</v>
      </c>
      <c r="J45" s="33" t="s">
        <v>236</v>
      </c>
      <c r="K45" s="35" t="s">
        <v>359</v>
      </c>
      <c r="L45" s="33" t="s">
        <v>360</v>
      </c>
      <c r="M45" s="33" t="s">
        <v>239</v>
      </c>
      <c r="N45" s="33" t="s">
        <v>236</v>
      </c>
      <c r="O45" s="33" t="s">
        <v>240</v>
      </c>
      <c r="P45" s="33" t="s">
        <v>361</v>
      </c>
      <c r="Q45" s="33" t="s">
        <v>362</v>
      </c>
      <c r="R45" s="33" t="s">
        <v>86</v>
      </c>
      <c r="S45" s="31">
        <v>1</v>
      </c>
      <c r="T45" s="31">
        <v>0.25</v>
      </c>
      <c r="U45" s="31">
        <v>0.5</v>
      </c>
      <c r="V45" s="31">
        <v>0.75</v>
      </c>
      <c r="W45" s="31">
        <v>1</v>
      </c>
      <c r="X45" s="31">
        <v>1</v>
      </c>
      <c r="Y45" s="300"/>
      <c r="Z45" s="32" t="s">
        <v>118</v>
      </c>
      <c r="AA45" s="171" t="s">
        <v>368</v>
      </c>
      <c r="AB45" s="172">
        <v>93500000</v>
      </c>
      <c r="AC45" s="173">
        <v>0.2</v>
      </c>
      <c r="AD45" s="130" t="s">
        <v>369</v>
      </c>
      <c r="AE45" s="132">
        <v>46054</v>
      </c>
      <c r="AF45" s="132">
        <v>46387</v>
      </c>
      <c r="AG45" s="130" t="s">
        <v>365</v>
      </c>
      <c r="AH45" s="130" t="s">
        <v>95</v>
      </c>
      <c r="AI45" s="130"/>
      <c r="AJ45" s="130"/>
      <c r="AK45" s="130"/>
      <c r="AL45" s="130"/>
      <c r="AM45" s="130"/>
      <c r="AN45" s="130"/>
      <c r="AO45" s="130"/>
      <c r="AP45" s="130"/>
      <c r="AQ45" s="130"/>
      <c r="AR45" s="130"/>
      <c r="AS45" s="130"/>
      <c r="AT45" s="130" t="s">
        <v>92</v>
      </c>
      <c r="AU45" s="130" t="s">
        <v>92</v>
      </c>
      <c r="AV45" s="130"/>
      <c r="AW45" s="130" t="s">
        <v>92</v>
      </c>
      <c r="AX45" s="130" t="s">
        <v>92</v>
      </c>
      <c r="AY45" s="130" t="s">
        <v>92</v>
      </c>
      <c r="AZ45" s="130" t="s">
        <v>92</v>
      </c>
      <c r="BA45" s="130" t="s">
        <v>92</v>
      </c>
      <c r="BB45" s="130" t="s">
        <v>92</v>
      </c>
      <c r="BC45" s="130"/>
      <c r="BD45" s="130"/>
      <c r="BE45" s="130"/>
      <c r="BF45" s="130" t="s">
        <v>92</v>
      </c>
      <c r="BG45" s="130"/>
      <c r="BH45" s="130"/>
      <c r="BI45" s="130"/>
      <c r="BJ45" s="130"/>
      <c r="BK45" s="130"/>
      <c r="BL45" s="130"/>
      <c r="BM45" s="130"/>
      <c r="BN45" s="130"/>
      <c r="BO45" s="130"/>
      <c r="BP45" s="130"/>
      <c r="BQ45" s="130"/>
      <c r="BR45" s="130"/>
      <c r="BS45" s="130"/>
      <c r="BT45" s="130"/>
      <c r="BU45" s="130"/>
      <c r="BV45" s="130"/>
      <c r="BW45" s="130"/>
      <c r="BX45" s="130"/>
    </row>
    <row r="46" spans="1:76" ht="63.75">
      <c r="A46" s="39" t="s">
        <v>354</v>
      </c>
      <c r="B46" s="39" t="s">
        <v>355</v>
      </c>
      <c r="C46" s="170">
        <v>0.2</v>
      </c>
      <c r="D46" s="39" t="s">
        <v>356</v>
      </c>
      <c r="E46" s="59">
        <v>1</v>
      </c>
      <c r="F46" s="59">
        <v>1</v>
      </c>
      <c r="G46" s="34" t="s">
        <v>357</v>
      </c>
      <c r="H46" s="170" t="s">
        <v>358</v>
      </c>
      <c r="I46" s="33" t="s">
        <v>235</v>
      </c>
      <c r="J46" s="33" t="s">
        <v>236</v>
      </c>
      <c r="K46" s="35" t="s">
        <v>359</v>
      </c>
      <c r="L46" s="33" t="s">
        <v>360</v>
      </c>
      <c r="M46" s="33" t="s">
        <v>239</v>
      </c>
      <c r="N46" s="33" t="s">
        <v>236</v>
      </c>
      <c r="O46" s="33" t="s">
        <v>240</v>
      </c>
      <c r="P46" s="33" t="s">
        <v>361</v>
      </c>
      <c r="Q46" s="33" t="s">
        <v>362</v>
      </c>
      <c r="R46" s="33" t="s">
        <v>86</v>
      </c>
      <c r="S46" s="31">
        <v>1</v>
      </c>
      <c r="T46" s="31">
        <v>0.25</v>
      </c>
      <c r="U46" s="31">
        <v>0.5</v>
      </c>
      <c r="V46" s="31">
        <v>0.75</v>
      </c>
      <c r="W46" s="31">
        <v>1</v>
      </c>
      <c r="X46" s="31">
        <v>1</v>
      </c>
      <c r="Y46" s="300"/>
      <c r="Z46" s="32" t="s">
        <v>118</v>
      </c>
      <c r="AA46" s="171" t="s">
        <v>370</v>
      </c>
      <c r="AB46" s="172">
        <v>93500000</v>
      </c>
      <c r="AC46" s="173">
        <v>0.2</v>
      </c>
      <c r="AD46" s="130" t="s">
        <v>371</v>
      </c>
      <c r="AE46" s="132">
        <v>46042</v>
      </c>
      <c r="AF46" s="132">
        <v>46387</v>
      </c>
      <c r="AG46" s="130" t="s">
        <v>365</v>
      </c>
      <c r="AH46" s="130" t="s">
        <v>95</v>
      </c>
      <c r="AI46" s="130"/>
      <c r="AJ46" s="130"/>
      <c r="AK46" s="130"/>
      <c r="AL46" s="130"/>
      <c r="AM46" s="130"/>
      <c r="AN46" s="130"/>
      <c r="AO46" s="130"/>
      <c r="AP46" s="130"/>
      <c r="AQ46" s="130"/>
      <c r="AR46" s="130"/>
      <c r="AS46" s="130"/>
      <c r="AT46" s="130" t="s">
        <v>92</v>
      </c>
      <c r="AU46" s="130" t="s">
        <v>92</v>
      </c>
      <c r="AV46" s="130"/>
      <c r="AW46" s="130" t="s">
        <v>92</v>
      </c>
      <c r="AX46" s="130" t="s">
        <v>92</v>
      </c>
      <c r="AY46" s="130" t="s">
        <v>92</v>
      </c>
      <c r="AZ46" s="130" t="s">
        <v>92</v>
      </c>
      <c r="BA46" s="130" t="s">
        <v>92</v>
      </c>
      <c r="BB46" s="130" t="s">
        <v>92</v>
      </c>
      <c r="BC46" s="130"/>
      <c r="BD46" s="130"/>
      <c r="BE46" s="130"/>
      <c r="BF46" s="130" t="s">
        <v>92</v>
      </c>
      <c r="BG46" s="130"/>
      <c r="BH46" s="130"/>
      <c r="BI46" s="130"/>
      <c r="BJ46" s="130"/>
      <c r="BK46" s="130"/>
      <c r="BL46" s="130"/>
      <c r="BM46" s="130"/>
      <c r="BN46" s="130"/>
      <c r="BO46" s="130"/>
      <c r="BP46" s="130"/>
      <c r="BQ46" s="130"/>
      <c r="BR46" s="130"/>
      <c r="BS46" s="130"/>
      <c r="BT46" s="130"/>
      <c r="BU46" s="130"/>
      <c r="BV46" s="130"/>
      <c r="BW46" s="130"/>
      <c r="BX46" s="130"/>
    </row>
    <row r="47" spans="1:76" ht="63.75">
      <c r="A47" s="39" t="s">
        <v>354</v>
      </c>
      <c r="B47" s="39" t="s">
        <v>355</v>
      </c>
      <c r="C47" s="170">
        <v>0.2</v>
      </c>
      <c r="D47" s="39" t="s">
        <v>356</v>
      </c>
      <c r="E47" s="59">
        <v>1</v>
      </c>
      <c r="F47" s="59">
        <v>1</v>
      </c>
      <c r="G47" s="34" t="s">
        <v>357</v>
      </c>
      <c r="H47" s="170" t="s">
        <v>358</v>
      </c>
      <c r="I47" s="33" t="s">
        <v>235</v>
      </c>
      <c r="J47" s="33" t="s">
        <v>236</v>
      </c>
      <c r="K47" s="35" t="s">
        <v>359</v>
      </c>
      <c r="L47" s="33" t="s">
        <v>360</v>
      </c>
      <c r="M47" s="33" t="s">
        <v>239</v>
      </c>
      <c r="N47" s="33" t="s">
        <v>236</v>
      </c>
      <c r="O47" s="33" t="s">
        <v>240</v>
      </c>
      <c r="P47" s="33" t="s">
        <v>361</v>
      </c>
      <c r="Q47" s="33" t="s">
        <v>362</v>
      </c>
      <c r="R47" s="33" t="s">
        <v>86</v>
      </c>
      <c r="S47" s="31">
        <v>1</v>
      </c>
      <c r="T47" s="31">
        <v>0.25</v>
      </c>
      <c r="U47" s="31">
        <v>0.5</v>
      </c>
      <c r="V47" s="31">
        <v>0.75</v>
      </c>
      <c r="W47" s="31">
        <v>1</v>
      </c>
      <c r="X47" s="31">
        <v>1</v>
      </c>
      <c r="Y47" s="301"/>
      <c r="Z47" s="32" t="s">
        <v>118</v>
      </c>
      <c r="AA47" s="174" t="s">
        <v>372</v>
      </c>
      <c r="AB47" s="172">
        <v>93500000</v>
      </c>
      <c r="AC47" s="175">
        <v>0.2</v>
      </c>
      <c r="AD47" s="37" t="s">
        <v>373</v>
      </c>
      <c r="AE47" s="176">
        <v>46024</v>
      </c>
      <c r="AF47" s="176">
        <v>46387</v>
      </c>
      <c r="AG47" s="37" t="s">
        <v>365</v>
      </c>
      <c r="AH47" s="37" t="s">
        <v>95</v>
      </c>
      <c r="AI47" s="37"/>
      <c r="AJ47" s="37"/>
      <c r="AK47" s="37"/>
      <c r="AL47" s="37"/>
      <c r="AM47" s="37"/>
      <c r="AN47" s="37"/>
      <c r="AO47" s="37"/>
      <c r="AP47" s="37"/>
      <c r="AQ47" s="37"/>
      <c r="AR47" s="37"/>
      <c r="AS47" s="37"/>
      <c r="AT47" s="37" t="s">
        <v>92</v>
      </c>
      <c r="AU47" s="37" t="s">
        <v>92</v>
      </c>
      <c r="AV47" s="37"/>
      <c r="AW47" s="37" t="s">
        <v>92</v>
      </c>
      <c r="AX47" s="37" t="s">
        <v>92</v>
      </c>
      <c r="AY47" s="37" t="s">
        <v>92</v>
      </c>
      <c r="AZ47" s="37" t="s">
        <v>92</v>
      </c>
      <c r="BA47" s="37" t="s">
        <v>92</v>
      </c>
      <c r="BB47" s="37" t="s">
        <v>92</v>
      </c>
      <c r="BC47" s="37"/>
      <c r="BD47" s="37"/>
      <c r="BE47" s="37"/>
      <c r="BF47" s="37" t="s">
        <v>92</v>
      </c>
      <c r="BG47" s="37"/>
      <c r="BH47" s="37"/>
      <c r="BI47" s="37"/>
      <c r="BJ47" s="37"/>
      <c r="BK47" s="37"/>
      <c r="BL47" s="37"/>
      <c r="BM47" s="37"/>
      <c r="BN47" s="37"/>
      <c r="BO47" s="37"/>
      <c r="BP47" s="37"/>
      <c r="BQ47" s="37"/>
      <c r="BR47" s="37"/>
      <c r="BS47" s="37"/>
      <c r="BT47" s="37"/>
      <c r="BU47" s="37"/>
      <c r="BV47" s="37"/>
      <c r="BW47" s="37"/>
      <c r="BX47" s="37"/>
    </row>
    <row r="48" spans="1:76" ht="90" customHeight="1">
      <c r="A48" s="39" t="s">
        <v>354</v>
      </c>
      <c r="B48" s="39" t="s">
        <v>355</v>
      </c>
      <c r="C48" s="170">
        <v>0.2</v>
      </c>
      <c r="D48" s="39" t="s">
        <v>356</v>
      </c>
      <c r="E48" s="59">
        <v>1</v>
      </c>
      <c r="F48" s="59">
        <v>1</v>
      </c>
      <c r="G48" s="38" t="s">
        <v>374</v>
      </c>
      <c r="H48" s="39" t="s">
        <v>375</v>
      </c>
      <c r="I48" s="37" t="s">
        <v>376</v>
      </c>
      <c r="J48" s="37" t="s">
        <v>236</v>
      </c>
      <c r="K48" s="40" t="s">
        <v>377</v>
      </c>
      <c r="L48" s="37" t="s">
        <v>378</v>
      </c>
      <c r="M48" s="37" t="s">
        <v>379</v>
      </c>
      <c r="N48" s="37" t="s">
        <v>236</v>
      </c>
      <c r="O48" s="37" t="s">
        <v>240</v>
      </c>
      <c r="P48" s="37" t="s">
        <v>380</v>
      </c>
      <c r="Q48" s="37" t="s">
        <v>381</v>
      </c>
      <c r="R48" s="37" t="s">
        <v>86</v>
      </c>
      <c r="S48" s="36">
        <v>1</v>
      </c>
      <c r="T48" s="36">
        <v>0.05</v>
      </c>
      <c r="U48" s="36">
        <v>0.2</v>
      </c>
      <c r="V48" s="36">
        <v>0.95</v>
      </c>
      <c r="W48" s="36">
        <v>1</v>
      </c>
      <c r="X48" s="36">
        <v>1</v>
      </c>
      <c r="Y48" s="52"/>
      <c r="Z48" s="53"/>
      <c r="AA48" s="130" t="s">
        <v>382</v>
      </c>
      <c r="AB48" s="130"/>
      <c r="AC48" s="131">
        <v>0.8</v>
      </c>
      <c r="AD48" s="130" t="s">
        <v>383</v>
      </c>
      <c r="AE48" s="132">
        <v>46068</v>
      </c>
      <c r="AF48" s="132">
        <v>46356</v>
      </c>
      <c r="AG48" s="130" t="s">
        <v>384</v>
      </c>
      <c r="AH48" s="130" t="s">
        <v>385</v>
      </c>
      <c r="AI48" s="130"/>
      <c r="AJ48" s="130"/>
      <c r="AK48" s="130"/>
      <c r="AL48" s="130"/>
      <c r="AM48" s="130"/>
      <c r="AN48" s="130"/>
      <c r="AO48" s="130"/>
      <c r="AP48" s="130"/>
      <c r="AQ48" s="130"/>
      <c r="AR48" s="37" t="s">
        <v>92</v>
      </c>
      <c r="AS48" s="37"/>
      <c r="AT48" s="37" t="s">
        <v>92</v>
      </c>
      <c r="AU48" s="37" t="s">
        <v>92</v>
      </c>
      <c r="AV48" s="37"/>
      <c r="AW48" s="37" t="s">
        <v>92</v>
      </c>
      <c r="AX48" s="37" t="s">
        <v>92</v>
      </c>
      <c r="AY48" s="37" t="s">
        <v>92</v>
      </c>
      <c r="AZ48" s="37" t="s">
        <v>92</v>
      </c>
      <c r="BA48" s="37" t="s">
        <v>92</v>
      </c>
      <c r="BB48" s="37" t="s">
        <v>92</v>
      </c>
      <c r="BC48" s="37" t="s">
        <v>92</v>
      </c>
      <c r="BD48" s="37"/>
      <c r="BE48" s="37" t="s">
        <v>92</v>
      </c>
      <c r="BF48" s="37" t="s">
        <v>92</v>
      </c>
      <c r="BG48" s="130" t="s">
        <v>92</v>
      </c>
      <c r="BH48" s="130"/>
      <c r="BI48" s="130"/>
      <c r="BJ48" s="130"/>
      <c r="BK48" s="130"/>
      <c r="BL48" s="130"/>
      <c r="BM48" s="130"/>
      <c r="BN48" s="130"/>
      <c r="BO48" s="130"/>
      <c r="BP48" s="130"/>
      <c r="BQ48" s="130"/>
      <c r="BR48" s="130"/>
      <c r="BS48" s="130"/>
      <c r="BT48" s="130"/>
      <c r="BU48" s="130"/>
      <c r="BV48" s="130"/>
      <c r="BW48" s="130"/>
      <c r="BX48" s="130"/>
    </row>
    <row r="49" spans="1:76" ht="74.25" customHeight="1">
      <c r="A49" s="39" t="s">
        <v>354</v>
      </c>
      <c r="B49" s="39" t="s">
        <v>355</v>
      </c>
      <c r="C49" s="170">
        <v>0.2</v>
      </c>
      <c r="D49" s="39" t="s">
        <v>356</v>
      </c>
      <c r="E49" s="59">
        <v>1</v>
      </c>
      <c r="F49" s="59">
        <v>1</v>
      </c>
      <c r="G49" s="38" t="s">
        <v>374</v>
      </c>
      <c r="H49" s="39" t="s">
        <v>375</v>
      </c>
      <c r="I49" s="37" t="s">
        <v>376</v>
      </c>
      <c r="J49" s="37" t="s">
        <v>236</v>
      </c>
      <c r="K49" s="40" t="s">
        <v>377</v>
      </c>
      <c r="L49" s="37" t="s">
        <v>378</v>
      </c>
      <c r="M49" s="37" t="s">
        <v>379</v>
      </c>
      <c r="N49" s="37" t="s">
        <v>236</v>
      </c>
      <c r="O49" s="37" t="s">
        <v>240</v>
      </c>
      <c r="P49" s="37" t="s">
        <v>380</v>
      </c>
      <c r="Q49" s="37" t="s">
        <v>381</v>
      </c>
      <c r="R49" s="37" t="s">
        <v>86</v>
      </c>
      <c r="S49" s="36">
        <v>1</v>
      </c>
      <c r="T49" s="36">
        <v>0.05</v>
      </c>
      <c r="U49" s="36">
        <v>0.2</v>
      </c>
      <c r="V49" s="36">
        <v>0.95</v>
      </c>
      <c r="W49" s="36">
        <v>1</v>
      </c>
      <c r="X49" s="36">
        <v>1</v>
      </c>
      <c r="Y49" s="52"/>
      <c r="Z49" s="53"/>
      <c r="AA49" s="130" t="s">
        <v>386</v>
      </c>
      <c r="AB49" s="130"/>
      <c r="AC49" s="131">
        <v>0.2</v>
      </c>
      <c r="AD49" s="130" t="s">
        <v>383</v>
      </c>
      <c r="AE49" s="132">
        <v>46204</v>
      </c>
      <c r="AF49" s="132">
        <v>46295</v>
      </c>
      <c r="AG49" s="130" t="s">
        <v>384</v>
      </c>
      <c r="AH49" s="130" t="s">
        <v>387</v>
      </c>
      <c r="AI49" s="130"/>
      <c r="AJ49" s="130"/>
      <c r="AK49" s="130"/>
      <c r="AL49" s="130"/>
      <c r="AM49" s="130"/>
      <c r="AN49" s="130"/>
      <c r="AO49" s="130"/>
      <c r="AP49" s="130"/>
      <c r="AQ49" s="130"/>
      <c r="AR49" s="37" t="s">
        <v>92</v>
      </c>
      <c r="AS49" s="37"/>
      <c r="AT49" s="37" t="s">
        <v>92</v>
      </c>
      <c r="AU49" s="37" t="s">
        <v>92</v>
      </c>
      <c r="AV49" s="37"/>
      <c r="AW49" s="37" t="s">
        <v>92</v>
      </c>
      <c r="AX49" s="37" t="s">
        <v>92</v>
      </c>
      <c r="AY49" s="37" t="s">
        <v>92</v>
      </c>
      <c r="AZ49" s="37" t="s">
        <v>92</v>
      </c>
      <c r="BA49" s="37" t="s">
        <v>92</v>
      </c>
      <c r="BB49" s="37" t="s">
        <v>92</v>
      </c>
      <c r="BC49" s="37" t="s">
        <v>92</v>
      </c>
      <c r="BD49" s="37"/>
      <c r="BE49" s="37" t="s">
        <v>92</v>
      </c>
      <c r="BF49" s="37" t="s">
        <v>92</v>
      </c>
      <c r="BG49" s="130" t="s">
        <v>92</v>
      </c>
      <c r="BH49" s="130"/>
      <c r="BI49" s="130"/>
      <c r="BJ49" s="130"/>
      <c r="BK49" s="130"/>
      <c r="BL49" s="130"/>
      <c r="BM49" s="130"/>
      <c r="BN49" s="130"/>
      <c r="BO49" s="130"/>
      <c r="BP49" s="130"/>
      <c r="BQ49" s="130"/>
      <c r="BR49" s="130"/>
      <c r="BS49" s="130"/>
      <c r="BT49" s="130"/>
      <c r="BU49" s="130"/>
      <c r="BV49" s="130"/>
      <c r="BW49" s="130"/>
      <c r="BX49" s="130"/>
    </row>
    <row r="50" spans="1:76" ht="40.5" customHeight="1">
      <c r="A50" s="39" t="s">
        <v>354</v>
      </c>
      <c r="B50" s="39" t="s">
        <v>355</v>
      </c>
      <c r="C50" s="170">
        <v>0.2</v>
      </c>
      <c r="D50" s="39" t="s">
        <v>356</v>
      </c>
      <c r="E50" s="59">
        <v>1</v>
      </c>
      <c r="F50" s="59">
        <v>1</v>
      </c>
      <c r="G50" s="43" t="s">
        <v>388</v>
      </c>
      <c r="H50" s="43" t="s">
        <v>389</v>
      </c>
      <c r="I50" s="42" t="s">
        <v>390</v>
      </c>
      <c r="J50" s="42" t="s">
        <v>168</v>
      </c>
      <c r="K50" s="42" t="s">
        <v>391</v>
      </c>
      <c r="L50" s="42" t="s">
        <v>392</v>
      </c>
      <c r="M50" s="42" t="s">
        <v>393</v>
      </c>
      <c r="N50" s="42" t="s">
        <v>168</v>
      </c>
      <c r="O50" s="42" t="s">
        <v>240</v>
      </c>
      <c r="P50" s="42" t="s">
        <v>394</v>
      </c>
      <c r="Q50" s="42" t="s">
        <v>395</v>
      </c>
      <c r="R50" s="42" t="s">
        <v>86</v>
      </c>
      <c r="S50" s="41">
        <v>0.94</v>
      </c>
      <c r="T50" s="41">
        <v>0.15</v>
      </c>
      <c r="U50" s="41">
        <v>0.4</v>
      </c>
      <c r="V50" s="41">
        <v>0.75</v>
      </c>
      <c r="W50" s="41">
        <v>1</v>
      </c>
      <c r="X50" s="41">
        <v>1</v>
      </c>
      <c r="Y50" s="302">
        <f>+AB51</f>
        <v>45100000</v>
      </c>
      <c r="Z50" s="42" t="s">
        <v>341</v>
      </c>
      <c r="AA50" s="133" t="s">
        <v>396</v>
      </c>
      <c r="AB50" s="133"/>
      <c r="AC50" s="134">
        <v>0.25</v>
      </c>
      <c r="AD50" s="133" t="s">
        <v>397</v>
      </c>
      <c r="AE50" s="135">
        <v>46054</v>
      </c>
      <c r="AF50" s="135">
        <v>46387</v>
      </c>
      <c r="AG50" s="133" t="s">
        <v>390</v>
      </c>
      <c r="AH50" s="133" t="s">
        <v>95</v>
      </c>
      <c r="AI50" s="133" t="s">
        <v>92</v>
      </c>
      <c r="AJ50" s="133"/>
      <c r="AK50" s="133"/>
      <c r="AL50" s="133"/>
      <c r="AM50" s="133"/>
      <c r="AN50" s="133"/>
      <c r="AO50" s="133"/>
      <c r="AP50" s="133"/>
      <c r="AQ50" s="133"/>
      <c r="AR50" s="133"/>
      <c r="AS50" s="133"/>
      <c r="AT50" s="133" t="s">
        <v>92</v>
      </c>
      <c r="AU50" s="133" t="s">
        <v>92</v>
      </c>
      <c r="AV50" s="133"/>
      <c r="AW50" s="133" t="s">
        <v>92</v>
      </c>
      <c r="AX50" s="133" t="s">
        <v>92</v>
      </c>
      <c r="AY50" s="133" t="s">
        <v>92</v>
      </c>
      <c r="AZ50" s="133" t="s">
        <v>92</v>
      </c>
      <c r="BA50" s="133" t="s">
        <v>92</v>
      </c>
      <c r="BB50" s="133" t="s">
        <v>92</v>
      </c>
      <c r="BC50" s="133" t="s">
        <v>92</v>
      </c>
      <c r="BD50" s="133"/>
      <c r="BE50" s="133" t="s">
        <v>92</v>
      </c>
      <c r="BF50" s="133" t="s">
        <v>92</v>
      </c>
      <c r="BG50" s="133" t="s">
        <v>92</v>
      </c>
      <c r="BH50" s="133"/>
      <c r="BI50" s="133"/>
      <c r="BJ50" s="133"/>
      <c r="BK50" s="133"/>
      <c r="BL50" s="133"/>
      <c r="BM50" s="133"/>
      <c r="BN50" s="133"/>
      <c r="BO50" s="133"/>
      <c r="BP50" s="133"/>
      <c r="BQ50" s="133"/>
      <c r="BR50" s="133"/>
      <c r="BS50" s="133"/>
      <c r="BT50" s="133"/>
      <c r="BU50" s="133"/>
      <c r="BV50" s="133"/>
      <c r="BW50" s="133"/>
      <c r="BX50" s="133"/>
    </row>
    <row r="51" spans="1:76" ht="51">
      <c r="A51" s="39" t="s">
        <v>354</v>
      </c>
      <c r="B51" s="39" t="s">
        <v>355</v>
      </c>
      <c r="C51" s="170">
        <v>0.2</v>
      </c>
      <c r="D51" s="39" t="s">
        <v>356</v>
      </c>
      <c r="E51" s="59">
        <v>1</v>
      </c>
      <c r="F51" s="59">
        <v>1</v>
      </c>
      <c r="G51" s="43" t="s">
        <v>388</v>
      </c>
      <c r="H51" s="43" t="s">
        <v>389</v>
      </c>
      <c r="I51" s="42" t="s">
        <v>390</v>
      </c>
      <c r="J51" s="42" t="s">
        <v>168</v>
      </c>
      <c r="K51" s="42" t="s">
        <v>391</v>
      </c>
      <c r="L51" s="42" t="s">
        <v>392</v>
      </c>
      <c r="M51" s="42" t="s">
        <v>393</v>
      </c>
      <c r="N51" s="42" t="s">
        <v>168</v>
      </c>
      <c r="O51" s="42" t="s">
        <v>240</v>
      </c>
      <c r="P51" s="42" t="s">
        <v>394</v>
      </c>
      <c r="Q51" s="42" t="s">
        <v>395</v>
      </c>
      <c r="R51" s="42" t="s">
        <v>86</v>
      </c>
      <c r="S51" s="41">
        <v>0.94</v>
      </c>
      <c r="T51" s="41">
        <v>0.15</v>
      </c>
      <c r="U51" s="41">
        <v>0.4</v>
      </c>
      <c r="V51" s="41">
        <v>0.75</v>
      </c>
      <c r="W51" s="41">
        <v>1</v>
      </c>
      <c r="X51" s="41">
        <v>1</v>
      </c>
      <c r="Y51" s="303"/>
      <c r="Z51" s="42" t="s">
        <v>341</v>
      </c>
      <c r="AA51" s="133" t="s">
        <v>398</v>
      </c>
      <c r="AB51" s="136">
        <v>45100000</v>
      </c>
      <c r="AC51" s="134">
        <v>0.25</v>
      </c>
      <c r="AD51" s="133" t="s">
        <v>399</v>
      </c>
      <c r="AE51" s="135">
        <v>46054</v>
      </c>
      <c r="AF51" s="135">
        <v>46387</v>
      </c>
      <c r="AG51" s="133" t="s">
        <v>390</v>
      </c>
      <c r="AH51" s="133" t="s">
        <v>95</v>
      </c>
      <c r="AI51" s="133"/>
      <c r="AJ51" s="133" t="s">
        <v>92</v>
      </c>
      <c r="AK51" s="133" t="s">
        <v>92</v>
      </c>
      <c r="AL51" s="133"/>
      <c r="AM51" s="133"/>
      <c r="AN51" s="133" t="s">
        <v>92</v>
      </c>
      <c r="AO51" s="133"/>
      <c r="AP51" s="133"/>
      <c r="AQ51" s="133"/>
      <c r="AR51" s="133"/>
      <c r="AS51" s="133"/>
      <c r="AT51" s="133" t="s">
        <v>92</v>
      </c>
      <c r="AU51" s="133" t="s">
        <v>92</v>
      </c>
      <c r="AV51" s="133"/>
      <c r="AW51" s="133" t="s">
        <v>92</v>
      </c>
      <c r="AX51" s="133" t="s">
        <v>92</v>
      </c>
      <c r="AY51" s="133" t="s">
        <v>92</v>
      </c>
      <c r="AZ51" s="133" t="s">
        <v>92</v>
      </c>
      <c r="BA51" s="133" t="s">
        <v>92</v>
      </c>
      <c r="BB51" s="133" t="s">
        <v>92</v>
      </c>
      <c r="BC51" s="133" t="s">
        <v>92</v>
      </c>
      <c r="BD51" s="133"/>
      <c r="BE51" s="133" t="s">
        <v>92</v>
      </c>
      <c r="BF51" s="133" t="s">
        <v>92</v>
      </c>
      <c r="BG51" s="133" t="s">
        <v>92</v>
      </c>
      <c r="BH51" s="133"/>
      <c r="BI51" s="133"/>
      <c r="BJ51" s="133"/>
      <c r="BK51" s="133"/>
      <c r="BL51" s="133"/>
      <c r="BM51" s="133"/>
      <c r="BN51" s="133"/>
      <c r="BO51" s="133" t="s">
        <v>92</v>
      </c>
      <c r="BP51" s="133"/>
      <c r="BQ51" s="133"/>
      <c r="BR51" s="133"/>
      <c r="BS51" s="133"/>
      <c r="BT51" s="133"/>
      <c r="BU51" s="133"/>
      <c r="BV51" s="133"/>
      <c r="BW51" s="133"/>
      <c r="BX51" s="133"/>
    </row>
    <row r="52" spans="1:76" ht="51">
      <c r="A52" s="39" t="s">
        <v>354</v>
      </c>
      <c r="B52" s="39" t="s">
        <v>355</v>
      </c>
      <c r="C52" s="170">
        <v>0.2</v>
      </c>
      <c r="D52" s="39" t="s">
        <v>356</v>
      </c>
      <c r="E52" s="59">
        <v>1</v>
      </c>
      <c r="F52" s="59">
        <v>1</v>
      </c>
      <c r="G52" s="43" t="s">
        <v>388</v>
      </c>
      <c r="H52" s="43" t="s">
        <v>389</v>
      </c>
      <c r="I52" s="42" t="s">
        <v>390</v>
      </c>
      <c r="J52" s="42" t="s">
        <v>168</v>
      </c>
      <c r="K52" s="42" t="s">
        <v>391</v>
      </c>
      <c r="L52" s="42" t="s">
        <v>392</v>
      </c>
      <c r="M52" s="42" t="s">
        <v>393</v>
      </c>
      <c r="N52" s="42" t="s">
        <v>168</v>
      </c>
      <c r="O52" s="42" t="s">
        <v>240</v>
      </c>
      <c r="P52" s="42" t="s">
        <v>394</v>
      </c>
      <c r="Q52" s="42" t="s">
        <v>395</v>
      </c>
      <c r="R52" s="42" t="s">
        <v>86</v>
      </c>
      <c r="S52" s="41">
        <v>0.94</v>
      </c>
      <c r="T52" s="41">
        <v>0.15</v>
      </c>
      <c r="U52" s="41">
        <v>0.4</v>
      </c>
      <c r="V52" s="41">
        <v>0.75</v>
      </c>
      <c r="W52" s="41">
        <v>1</v>
      </c>
      <c r="X52" s="41">
        <v>1</v>
      </c>
      <c r="Y52" s="303"/>
      <c r="Z52" s="42" t="s">
        <v>341</v>
      </c>
      <c r="AA52" s="133" t="s">
        <v>400</v>
      </c>
      <c r="AB52" s="133"/>
      <c r="AC52" s="134">
        <v>0.25</v>
      </c>
      <c r="AD52" s="133" t="s">
        <v>401</v>
      </c>
      <c r="AE52" s="135">
        <v>46054</v>
      </c>
      <c r="AF52" s="135">
        <v>46387</v>
      </c>
      <c r="AG52" s="133" t="s">
        <v>390</v>
      </c>
      <c r="AH52" s="133" t="s">
        <v>95</v>
      </c>
      <c r="AI52" s="133" t="s">
        <v>92</v>
      </c>
      <c r="AJ52" s="133"/>
      <c r="AK52" s="133"/>
      <c r="AL52" s="133"/>
      <c r="AM52" s="133"/>
      <c r="AN52" s="133"/>
      <c r="AO52" s="133"/>
      <c r="AP52" s="133"/>
      <c r="AQ52" s="133"/>
      <c r="AR52" s="133"/>
      <c r="AS52" s="133"/>
      <c r="AT52" s="133" t="s">
        <v>92</v>
      </c>
      <c r="AU52" s="133" t="s">
        <v>92</v>
      </c>
      <c r="AV52" s="133"/>
      <c r="AW52" s="133" t="s">
        <v>92</v>
      </c>
      <c r="AX52" s="133" t="s">
        <v>92</v>
      </c>
      <c r="AY52" s="133" t="s">
        <v>92</v>
      </c>
      <c r="AZ52" s="133" t="s">
        <v>92</v>
      </c>
      <c r="BA52" s="133" t="s">
        <v>92</v>
      </c>
      <c r="BB52" s="133" t="s">
        <v>92</v>
      </c>
      <c r="BC52" s="133" t="s">
        <v>92</v>
      </c>
      <c r="BD52" s="133"/>
      <c r="BE52" s="133" t="s">
        <v>92</v>
      </c>
      <c r="BF52" s="133" t="s">
        <v>92</v>
      </c>
      <c r="BG52" s="133" t="s">
        <v>92</v>
      </c>
      <c r="BH52" s="133"/>
      <c r="BI52" s="133"/>
      <c r="BJ52" s="133"/>
      <c r="BK52" s="133"/>
      <c r="BL52" s="133"/>
      <c r="BM52" s="133"/>
      <c r="BN52" s="133"/>
      <c r="BO52" s="133"/>
      <c r="BP52" s="133"/>
      <c r="BQ52" s="133"/>
      <c r="BR52" s="133"/>
      <c r="BS52" s="133"/>
      <c r="BT52" s="133"/>
      <c r="BU52" s="133"/>
      <c r="BV52" s="133"/>
      <c r="BW52" s="133"/>
      <c r="BX52" s="133"/>
    </row>
    <row r="53" spans="1:76" ht="51">
      <c r="A53" s="39" t="s">
        <v>354</v>
      </c>
      <c r="B53" s="39" t="s">
        <v>355</v>
      </c>
      <c r="C53" s="170">
        <v>0.2</v>
      </c>
      <c r="D53" s="39" t="s">
        <v>356</v>
      </c>
      <c r="E53" s="59">
        <v>1</v>
      </c>
      <c r="F53" s="59">
        <v>1</v>
      </c>
      <c r="G53" s="43" t="s">
        <v>388</v>
      </c>
      <c r="H53" s="43" t="s">
        <v>389</v>
      </c>
      <c r="I53" s="42" t="s">
        <v>390</v>
      </c>
      <c r="J53" s="42" t="s">
        <v>168</v>
      </c>
      <c r="K53" s="42" t="s">
        <v>391</v>
      </c>
      <c r="L53" s="42" t="s">
        <v>392</v>
      </c>
      <c r="M53" s="42" t="s">
        <v>393</v>
      </c>
      <c r="N53" s="42" t="s">
        <v>168</v>
      </c>
      <c r="O53" s="42" t="s">
        <v>240</v>
      </c>
      <c r="P53" s="42" t="s">
        <v>394</v>
      </c>
      <c r="Q53" s="42" t="s">
        <v>395</v>
      </c>
      <c r="R53" s="42" t="s">
        <v>86</v>
      </c>
      <c r="S53" s="41">
        <v>0.94</v>
      </c>
      <c r="T53" s="41">
        <v>0.15</v>
      </c>
      <c r="U53" s="41">
        <v>0.4</v>
      </c>
      <c r="V53" s="41">
        <v>0.75</v>
      </c>
      <c r="W53" s="41">
        <v>1</v>
      </c>
      <c r="X53" s="41">
        <v>1</v>
      </c>
      <c r="Y53" s="304"/>
      <c r="Z53" s="42" t="s">
        <v>341</v>
      </c>
      <c r="AA53" s="133" t="s">
        <v>402</v>
      </c>
      <c r="AB53" s="133"/>
      <c r="AC53" s="134">
        <v>0.25</v>
      </c>
      <c r="AD53" s="133" t="s">
        <v>403</v>
      </c>
      <c r="AE53" s="135">
        <v>46054</v>
      </c>
      <c r="AF53" s="135">
        <v>46387</v>
      </c>
      <c r="AG53" s="133" t="s">
        <v>390</v>
      </c>
      <c r="AH53" s="133" t="s">
        <v>95</v>
      </c>
      <c r="AI53" s="133"/>
      <c r="AJ53" s="133"/>
      <c r="AK53" s="133"/>
      <c r="AL53" s="133"/>
      <c r="AM53" s="133"/>
      <c r="AN53" s="133"/>
      <c r="AO53" s="133"/>
      <c r="AP53" s="133"/>
      <c r="AQ53" s="133"/>
      <c r="AR53" s="133"/>
      <c r="AS53" s="133"/>
      <c r="AT53" s="133" t="s">
        <v>92</v>
      </c>
      <c r="AU53" s="133" t="s">
        <v>92</v>
      </c>
      <c r="AV53" s="133"/>
      <c r="AW53" s="133" t="s">
        <v>92</v>
      </c>
      <c r="AX53" s="133" t="s">
        <v>92</v>
      </c>
      <c r="AY53" s="133" t="s">
        <v>92</v>
      </c>
      <c r="AZ53" s="133" t="s">
        <v>92</v>
      </c>
      <c r="BA53" s="133" t="s">
        <v>92</v>
      </c>
      <c r="BB53" s="133" t="s">
        <v>92</v>
      </c>
      <c r="BC53" s="133" t="s">
        <v>92</v>
      </c>
      <c r="BD53" s="133"/>
      <c r="BE53" s="133" t="s">
        <v>92</v>
      </c>
      <c r="BF53" s="133" t="s">
        <v>92</v>
      </c>
      <c r="BG53" s="133" t="s">
        <v>92</v>
      </c>
      <c r="BH53" s="133"/>
      <c r="BI53" s="133"/>
      <c r="BJ53" s="133"/>
      <c r="BK53" s="133"/>
      <c r="BL53" s="133"/>
      <c r="BM53" s="133"/>
      <c r="BN53" s="133"/>
      <c r="BO53" s="133"/>
      <c r="BP53" s="133"/>
      <c r="BQ53" s="133"/>
      <c r="BR53" s="133"/>
      <c r="BS53" s="133"/>
      <c r="BT53" s="133"/>
      <c r="BU53" s="133"/>
      <c r="BV53" s="133"/>
      <c r="BW53" s="133"/>
      <c r="BX53" s="133"/>
    </row>
    <row r="54" spans="1:76" ht="114.75">
      <c r="A54" s="39" t="s">
        <v>354</v>
      </c>
      <c r="B54" s="39" t="s">
        <v>355</v>
      </c>
      <c r="C54" s="170">
        <v>0.2</v>
      </c>
      <c r="D54" s="39" t="s">
        <v>356</v>
      </c>
      <c r="E54" s="59">
        <v>1</v>
      </c>
      <c r="F54" s="59">
        <v>1</v>
      </c>
      <c r="G54" s="46" t="s">
        <v>404</v>
      </c>
      <c r="H54" s="47" t="s">
        <v>405</v>
      </c>
      <c r="I54" s="45" t="s">
        <v>406</v>
      </c>
      <c r="J54" s="45" t="s">
        <v>168</v>
      </c>
      <c r="K54" s="48" t="s">
        <v>407</v>
      </c>
      <c r="L54" s="45" t="s">
        <v>408</v>
      </c>
      <c r="M54" s="45" t="s">
        <v>409</v>
      </c>
      <c r="N54" s="45" t="s">
        <v>410</v>
      </c>
      <c r="O54" s="45" t="s">
        <v>411</v>
      </c>
      <c r="P54" s="45" t="s">
        <v>411</v>
      </c>
      <c r="Q54" s="45" t="s">
        <v>412</v>
      </c>
      <c r="R54" s="45" t="s">
        <v>86</v>
      </c>
      <c r="S54" s="45" t="s">
        <v>413</v>
      </c>
      <c r="T54" s="44">
        <v>0.25</v>
      </c>
      <c r="U54" s="44">
        <v>0.5</v>
      </c>
      <c r="V54" s="44">
        <v>0.75</v>
      </c>
      <c r="W54" s="44">
        <v>1</v>
      </c>
      <c r="X54" s="44">
        <v>1</v>
      </c>
      <c r="Y54" s="282">
        <f>+AB55</f>
        <v>137000000</v>
      </c>
      <c r="Z54" s="45" t="s">
        <v>341</v>
      </c>
      <c r="AA54" s="137" t="s">
        <v>414</v>
      </c>
      <c r="AB54" s="137"/>
      <c r="AC54" s="138">
        <v>0.3</v>
      </c>
      <c r="AD54" s="137" t="s">
        <v>415</v>
      </c>
      <c r="AE54" s="135">
        <v>46023</v>
      </c>
      <c r="AF54" s="135">
        <v>46053</v>
      </c>
      <c r="AG54" s="137" t="s">
        <v>416</v>
      </c>
      <c r="AH54" s="137" t="s">
        <v>95</v>
      </c>
      <c r="AI54" s="130" t="s">
        <v>123</v>
      </c>
      <c r="AJ54" s="130"/>
      <c r="AK54" s="130"/>
      <c r="AL54" s="130" t="s">
        <v>123</v>
      </c>
      <c r="AM54" s="130"/>
      <c r="AN54" s="130"/>
      <c r="AO54" s="130"/>
      <c r="AP54" s="130"/>
      <c r="AQ54" s="130"/>
      <c r="AR54" s="130"/>
      <c r="AS54" s="130"/>
      <c r="AT54" s="130" t="s">
        <v>123</v>
      </c>
      <c r="AU54" s="130" t="s">
        <v>123</v>
      </c>
      <c r="AV54" s="130"/>
      <c r="AW54" s="130"/>
      <c r="AX54" s="130"/>
      <c r="AY54" s="130"/>
      <c r="AZ54" s="130"/>
      <c r="BA54" s="130"/>
      <c r="BB54" s="130"/>
      <c r="BC54" s="130"/>
      <c r="BD54" s="130"/>
      <c r="BE54" s="130" t="s">
        <v>123</v>
      </c>
      <c r="BF54" s="130" t="s">
        <v>123</v>
      </c>
      <c r="BG54" s="130" t="s">
        <v>123</v>
      </c>
      <c r="BH54" s="130"/>
      <c r="BI54" s="130"/>
      <c r="BJ54" s="130"/>
      <c r="BK54" s="130"/>
      <c r="BL54" s="130"/>
      <c r="BM54" s="130"/>
      <c r="BN54" s="130"/>
      <c r="BO54" s="130"/>
      <c r="BP54" s="130" t="s">
        <v>123</v>
      </c>
      <c r="BQ54" s="130" t="s">
        <v>123</v>
      </c>
      <c r="BR54" s="130" t="s">
        <v>123</v>
      </c>
      <c r="BS54" s="130" t="s">
        <v>123</v>
      </c>
      <c r="BT54" s="130" t="s">
        <v>123</v>
      </c>
      <c r="BU54" s="130" t="s">
        <v>123</v>
      </c>
      <c r="BV54" s="130"/>
      <c r="BW54" s="130"/>
      <c r="BX54" s="130"/>
    </row>
    <row r="55" spans="1:76" ht="114.75">
      <c r="A55" s="39" t="s">
        <v>354</v>
      </c>
      <c r="B55" s="39" t="s">
        <v>355</v>
      </c>
      <c r="C55" s="170">
        <v>0.2</v>
      </c>
      <c r="D55" s="39" t="s">
        <v>356</v>
      </c>
      <c r="E55" s="59">
        <v>1</v>
      </c>
      <c r="F55" s="59">
        <v>1</v>
      </c>
      <c r="G55" s="46" t="s">
        <v>404</v>
      </c>
      <c r="H55" s="47" t="s">
        <v>405</v>
      </c>
      <c r="I55" s="45" t="s">
        <v>406</v>
      </c>
      <c r="J55" s="45" t="s">
        <v>168</v>
      </c>
      <c r="K55" s="48" t="s">
        <v>407</v>
      </c>
      <c r="L55" s="45" t="s">
        <v>408</v>
      </c>
      <c r="M55" s="45" t="s">
        <v>409</v>
      </c>
      <c r="N55" s="45" t="s">
        <v>410</v>
      </c>
      <c r="O55" s="45" t="s">
        <v>411</v>
      </c>
      <c r="P55" s="45" t="s">
        <v>411</v>
      </c>
      <c r="Q55" s="45" t="s">
        <v>412</v>
      </c>
      <c r="R55" s="45" t="s">
        <v>86</v>
      </c>
      <c r="S55" s="45" t="s">
        <v>413</v>
      </c>
      <c r="T55" s="44">
        <v>0.25</v>
      </c>
      <c r="U55" s="44">
        <v>0.5</v>
      </c>
      <c r="V55" s="44">
        <v>0.75</v>
      </c>
      <c r="W55" s="44">
        <v>1</v>
      </c>
      <c r="X55" s="44">
        <v>1</v>
      </c>
      <c r="Y55" s="283"/>
      <c r="Z55" s="45" t="s">
        <v>341</v>
      </c>
      <c r="AA55" s="137" t="s">
        <v>417</v>
      </c>
      <c r="AB55" s="139">
        <v>137000000</v>
      </c>
      <c r="AC55" s="138">
        <v>0.6</v>
      </c>
      <c r="AD55" s="137" t="s">
        <v>418</v>
      </c>
      <c r="AE55" s="135">
        <v>46054</v>
      </c>
      <c r="AF55" s="135">
        <v>46387</v>
      </c>
      <c r="AG55" s="137" t="s">
        <v>416</v>
      </c>
      <c r="AH55" s="137" t="s">
        <v>95</v>
      </c>
      <c r="AI55" s="130"/>
      <c r="AJ55" s="130" t="s">
        <v>123</v>
      </c>
      <c r="AK55" s="130" t="s">
        <v>123</v>
      </c>
      <c r="AL55" s="130" t="s">
        <v>123</v>
      </c>
      <c r="AM55" s="130" t="s">
        <v>123</v>
      </c>
      <c r="AN55" s="130" t="s">
        <v>123</v>
      </c>
      <c r="AO55" s="130" t="s">
        <v>123</v>
      </c>
      <c r="AP55" s="130"/>
      <c r="AQ55" s="130"/>
      <c r="AR55" s="130"/>
      <c r="AS55" s="130"/>
      <c r="AT55" s="130" t="s">
        <v>123</v>
      </c>
      <c r="AU55" s="130" t="s">
        <v>123</v>
      </c>
      <c r="AV55" s="130"/>
      <c r="AW55" s="130"/>
      <c r="AX55" s="130" t="s">
        <v>123</v>
      </c>
      <c r="AY55" s="130"/>
      <c r="AZ55" s="130" t="s">
        <v>123</v>
      </c>
      <c r="BA55" s="130"/>
      <c r="BB55" s="130" t="s">
        <v>123</v>
      </c>
      <c r="BC55" s="130"/>
      <c r="BD55" s="130"/>
      <c r="BE55" s="130" t="s">
        <v>123</v>
      </c>
      <c r="BF55" s="130" t="s">
        <v>123</v>
      </c>
      <c r="BG55" s="130" t="s">
        <v>123</v>
      </c>
      <c r="BH55" s="130"/>
      <c r="BI55" s="130"/>
      <c r="BJ55" s="130"/>
      <c r="BK55" s="130"/>
      <c r="BL55" s="130"/>
      <c r="BM55" s="130"/>
      <c r="BN55" s="130"/>
      <c r="BO55" s="130"/>
      <c r="BP55" s="130" t="s">
        <v>123</v>
      </c>
      <c r="BQ55" s="130" t="s">
        <v>123</v>
      </c>
      <c r="BR55" s="130" t="s">
        <v>123</v>
      </c>
      <c r="BS55" s="130"/>
      <c r="BT55" s="130" t="s">
        <v>123</v>
      </c>
      <c r="BU55" s="130"/>
      <c r="BV55" s="130"/>
      <c r="BW55" s="130"/>
      <c r="BX55" s="130"/>
    </row>
    <row r="56" spans="1:76" ht="114.75">
      <c r="A56" s="39" t="s">
        <v>354</v>
      </c>
      <c r="B56" s="39" t="s">
        <v>355</v>
      </c>
      <c r="C56" s="170">
        <v>0.2</v>
      </c>
      <c r="D56" s="39" t="s">
        <v>356</v>
      </c>
      <c r="E56" s="59">
        <v>1</v>
      </c>
      <c r="F56" s="59">
        <v>1</v>
      </c>
      <c r="G56" s="46" t="s">
        <v>404</v>
      </c>
      <c r="H56" s="47" t="s">
        <v>405</v>
      </c>
      <c r="I56" s="45" t="s">
        <v>406</v>
      </c>
      <c r="J56" s="45" t="s">
        <v>168</v>
      </c>
      <c r="K56" s="48" t="s">
        <v>407</v>
      </c>
      <c r="L56" s="45" t="s">
        <v>408</v>
      </c>
      <c r="M56" s="45" t="s">
        <v>409</v>
      </c>
      <c r="N56" s="45" t="s">
        <v>410</v>
      </c>
      <c r="O56" s="45" t="s">
        <v>411</v>
      </c>
      <c r="P56" s="45" t="s">
        <v>411</v>
      </c>
      <c r="Q56" s="45" t="s">
        <v>412</v>
      </c>
      <c r="R56" s="45" t="s">
        <v>86</v>
      </c>
      <c r="S56" s="45" t="s">
        <v>413</v>
      </c>
      <c r="T56" s="44">
        <v>0.25</v>
      </c>
      <c r="U56" s="44">
        <v>0.5</v>
      </c>
      <c r="V56" s="44">
        <v>0.75</v>
      </c>
      <c r="W56" s="44">
        <v>1</v>
      </c>
      <c r="X56" s="44">
        <v>1</v>
      </c>
      <c r="Y56" s="284"/>
      <c r="Z56" s="45" t="s">
        <v>341</v>
      </c>
      <c r="AA56" s="137" t="s">
        <v>419</v>
      </c>
      <c r="AB56" s="137"/>
      <c r="AC56" s="138">
        <v>0.1</v>
      </c>
      <c r="AD56" s="137" t="s">
        <v>420</v>
      </c>
      <c r="AE56" s="135">
        <v>46357</v>
      </c>
      <c r="AF56" s="135">
        <v>46387</v>
      </c>
      <c r="AG56" s="137" t="s">
        <v>416</v>
      </c>
      <c r="AH56" s="137" t="s">
        <v>95</v>
      </c>
      <c r="AI56" s="130"/>
      <c r="AJ56" s="130"/>
      <c r="AK56" s="130"/>
      <c r="AL56" s="130" t="s">
        <v>123</v>
      </c>
      <c r="AM56" s="130"/>
      <c r="AN56" s="130"/>
      <c r="AO56" s="130" t="s">
        <v>123</v>
      </c>
      <c r="AP56" s="130"/>
      <c r="AQ56" s="130"/>
      <c r="AR56" s="130"/>
      <c r="AS56" s="130"/>
      <c r="AT56" s="130" t="s">
        <v>123</v>
      </c>
      <c r="AU56" s="130" t="s">
        <v>123</v>
      </c>
      <c r="AV56" s="130"/>
      <c r="AW56" s="130"/>
      <c r="AX56" s="130" t="s">
        <v>123</v>
      </c>
      <c r="AY56" s="130"/>
      <c r="AZ56" s="130"/>
      <c r="BA56" s="130"/>
      <c r="BB56" s="130"/>
      <c r="BC56" s="130"/>
      <c r="BD56" s="130"/>
      <c r="BE56" s="130" t="s">
        <v>123</v>
      </c>
      <c r="BF56" s="130" t="s">
        <v>123</v>
      </c>
      <c r="BG56" s="130" t="s">
        <v>123</v>
      </c>
      <c r="BH56" s="130"/>
      <c r="BI56" s="130"/>
      <c r="BJ56" s="130"/>
      <c r="BK56" s="130"/>
      <c r="BL56" s="130"/>
      <c r="BM56" s="130"/>
      <c r="BN56" s="130"/>
      <c r="BO56" s="130"/>
      <c r="BP56" s="130" t="s">
        <v>123</v>
      </c>
      <c r="BQ56" s="130" t="s">
        <v>123</v>
      </c>
      <c r="BR56" s="130" t="s">
        <v>123</v>
      </c>
      <c r="BS56" s="130"/>
      <c r="BT56" s="130" t="s">
        <v>123</v>
      </c>
      <c r="BU56" s="130"/>
      <c r="BV56" s="130"/>
      <c r="BW56" s="130"/>
      <c r="BX56" s="130"/>
    </row>
    <row r="57" spans="1:76" ht="51">
      <c r="A57" s="39" t="s">
        <v>354</v>
      </c>
      <c r="B57" s="39" t="s">
        <v>355</v>
      </c>
      <c r="C57" s="170">
        <v>0.2</v>
      </c>
      <c r="D57" s="39" t="s">
        <v>356</v>
      </c>
      <c r="E57" s="59">
        <v>1</v>
      </c>
      <c r="F57" s="59">
        <v>1</v>
      </c>
      <c r="G57" s="46" t="s">
        <v>421</v>
      </c>
      <c r="H57" s="47" t="s">
        <v>422</v>
      </c>
      <c r="I57" s="45" t="s">
        <v>423</v>
      </c>
      <c r="J57" s="45" t="s">
        <v>168</v>
      </c>
      <c r="K57" s="48" t="s">
        <v>424</v>
      </c>
      <c r="L57" s="49" t="s">
        <v>425</v>
      </c>
      <c r="M57" s="45" t="s">
        <v>426</v>
      </c>
      <c r="N57" s="45" t="s">
        <v>168</v>
      </c>
      <c r="O57" s="45" t="s">
        <v>240</v>
      </c>
      <c r="P57" s="45" t="s">
        <v>427</v>
      </c>
      <c r="Q57" s="49" t="s">
        <v>425</v>
      </c>
      <c r="R57" s="45" t="s">
        <v>86</v>
      </c>
      <c r="S57" s="45" t="s">
        <v>413</v>
      </c>
      <c r="T57" s="44">
        <v>0.15</v>
      </c>
      <c r="U57" s="44">
        <v>0.5</v>
      </c>
      <c r="V57" s="44">
        <v>0.65</v>
      </c>
      <c r="W57" s="44">
        <v>1</v>
      </c>
      <c r="X57" s="44">
        <v>1</v>
      </c>
      <c r="Y57" s="282">
        <f>+AB57</f>
        <v>64000000</v>
      </c>
      <c r="Z57" s="45" t="s">
        <v>341</v>
      </c>
      <c r="AA57" s="137" t="s">
        <v>428</v>
      </c>
      <c r="AB57" s="139">
        <v>64000000</v>
      </c>
      <c r="AC57" s="140">
        <v>0.33</v>
      </c>
      <c r="AD57" s="137" t="s">
        <v>429</v>
      </c>
      <c r="AE57" s="141">
        <v>46096</v>
      </c>
      <c r="AF57" s="141">
        <v>46384</v>
      </c>
      <c r="AG57" s="137" t="s">
        <v>430</v>
      </c>
      <c r="AH57" s="142" t="s">
        <v>95</v>
      </c>
      <c r="AI57" s="137"/>
      <c r="AJ57" s="137" t="s">
        <v>92</v>
      </c>
      <c r="AK57" s="137" t="s">
        <v>92</v>
      </c>
      <c r="AL57" s="137"/>
      <c r="AM57" s="137"/>
      <c r="AN57" s="137" t="s">
        <v>92</v>
      </c>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row>
    <row r="58" spans="1:76" ht="76.5">
      <c r="A58" s="39" t="s">
        <v>354</v>
      </c>
      <c r="B58" s="39" t="s">
        <v>355</v>
      </c>
      <c r="C58" s="170">
        <v>0.2</v>
      </c>
      <c r="D58" s="39" t="s">
        <v>356</v>
      </c>
      <c r="E58" s="59">
        <v>1</v>
      </c>
      <c r="F58" s="59">
        <v>1</v>
      </c>
      <c r="G58" s="46" t="s">
        <v>421</v>
      </c>
      <c r="H58" s="47" t="s">
        <v>422</v>
      </c>
      <c r="I58" s="45" t="s">
        <v>423</v>
      </c>
      <c r="J58" s="45" t="s">
        <v>168</v>
      </c>
      <c r="K58" s="48" t="s">
        <v>424</v>
      </c>
      <c r="L58" s="49" t="s">
        <v>425</v>
      </c>
      <c r="M58" s="45" t="s">
        <v>426</v>
      </c>
      <c r="N58" s="45" t="s">
        <v>168</v>
      </c>
      <c r="O58" s="45" t="s">
        <v>240</v>
      </c>
      <c r="P58" s="45" t="s">
        <v>427</v>
      </c>
      <c r="Q58" s="49" t="s">
        <v>425</v>
      </c>
      <c r="R58" s="45" t="s">
        <v>86</v>
      </c>
      <c r="S58" s="45" t="s">
        <v>413</v>
      </c>
      <c r="T58" s="44">
        <v>0.15</v>
      </c>
      <c r="U58" s="44">
        <v>0.5</v>
      </c>
      <c r="V58" s="44">
        <v>0.65</v>
      </c>
      <c r="W58" s="44">
        <v>1</v>
      </c>
      <c r="X58" s="44">
        <v>1</v>
      </c>
      <c r="Y58" s="283"/>
      <c r="Z58" s="45" t="s">
        <v>341</v>
      </c>
      <c r="AA58" s="137" t="s">
        <v>431</v>
      </c>
      <c r="AB58" s="143"/>
      <c r="AC58" s="140">
        <v>0.33</v>
      </c>
      <c r="AD58" s="144" t="s">
        <v>432</v>
      </c>
      <c r="AE58" s="141">
        <v>46142</v>
      </c>
      <c r="AF58" s="141">
        <v>46325</v>
      </c>
      <c r="AG58" s="137" t="s">
        <v>433</v>
      </c>
      <c r="AH58" s="142" t="s">
        <v>95</v>
      </c>
      <c r="AI58" s="137"/>
      <c r="AJ58" s="137" t="s">
        <v>92</v>
      </c>
      <c r="AK58" s="137" t="s">
        <v>92</v>
      </c>
      <c r="AL58" s="137"/>
      <c r="AM58" s="137"/>
      <c r="AN58" s="137" t="s">
        <v>92</v>
      </c>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row>
    <row r="59" spans="1:76" ht="51">
      <c r="A59" s="39" t="s">
        <v>354</v>
      </c>
      <c r="B59" s="39" t="s">
        <v>355</v>
      </c>
      <c r="C59" s="170">
        <v>0.2</v>
      </c>
      <c r="D59" s="39" t="s">
        <v>356</v>
      </c>
      <c r="E59" s="59">
        <v>1</v>
      </c>
      <c r="F59" s="59">
        <v>1</v>
      </c>
      <c r="G59" s="46" t="s">
        <v>421</v>
      </c>
      <c r="H59" s="47" t="s">
        <v>422</v>
      </c>
      <c r="I59" s="45" t="s">
        <v>423</v>
      </c>
      <c r="J59" s="45" t="s">
        <v>168</v>
      </c>
      <c r="K59" s="48" t="s">
        <v>424</v>
      </c>
      <c r="L59" s="49" t="s">
        <v>425</v>
      </c>
      <c r="M59" s="45" t="s">
        <v>426</v>
      </c>
      <c r="N59" s="45" t="s">
        <v>168</v>
      </c>
      <c r="O59" s="45" t="s">
        <v>240</v>
      </c>
      <c r="P59" s="45" t="s">
        <v>427</v>
      </c>
      <c r="Q59" s="49" t="s">
        <v>425</v>
      </c>
      <c r="R59" s="45" t="s">
        <v>86</v>
      </c>
      <c r="S59" s="45" t="s">
        <v>413</v>
      </c>
      <c r="T59" s="44">
        <v>0.15</v>
      </c>
      <c r="U59" s="44">
        <v>0.5</v>
      </c>
      <c r="V59" s="44">
        <v>0.65</v>
      </c>
      <c r="W59" s="44">
        <v>1</v>
      </c>
      <c r="X59" s="44">
        <v>1</v>
      </c>
      <c r="Y59" s="284"/>
      <c r="Z59" s="45" t="s">
        <v>341</v>
      </c>
      <c r="AA59" s="137" t="s">
        <v>434</v>
      </c>
      <c r="AB59" s="143"/>
      <c r="AC59" s="140">
        <v>0.34</v>
      </c>
      <c r="AD59" s="145" t="s">
        <v>435</v>
      </c>
      <c r="AE59" s="141">
        <v>46054</v>
      </c>
      <c r="AF59" s="141">
        <v>46387</v>
      </c>
      <c r="AG59" s="137" t="s">
        <v>436</v>
      </c>
      <c r="AH59" s="142" t="s">
        <v>95</v>
      </c>
      <c r="AI59" s="137"/>
      <c r="AJ59" s="137" t="s">
        <v>92</v>
      </c>
      <c r="AK59" s="137" t="s">
        <v>92</v>
      </c>
      <c r="AL59" s="137"/>
      <c r="AM59" s="137"/>
      <c r="AN59" s="137" t="s">
        <v>92</v>
      </c>
      <c r="AO59" s="137"/>
      <c r="AP59" s="137"/>
      <c r="AQ59" s="137"/>
      <c r="AR59" s="137"/>
      <c r="AS59" s="137"/>
      <c r="AT59" s="137" t="s">
        <v>92</v>
      </c>
      <c r="AU59" s="137" t="s">
        <v>92</v>
      </c>
      <c r="AV59" s="137"/>
      <c r="AW59" s="137" t="s">
        <v>92</v>
      </c>
      <c r="AX59" s="137" t="s">
        <v>92</v>
      </c>
      <c r="AY59" s="137" t="s">
        <v>92</v>
      </c>
      <c r="AZ59" s="137" t="s">
        <v>92</v>
      </c>
      <c r="BA59" s="137"/>
      <c r="BB59" s="137" t="s">
        <v>92</v>
      </c>
      <c r="BC59" s="137" t="s">
        <v>92</v>
      </c>
      <c r="BD59" s="137"/>
      <c r="BE59" s="137" t="s">
        <v>92</v>
      </c>
      <c r="BF59" s="137" t="s">
        <v>92</v>
      </c>
      <c r="BG59" s="137" t="s">
        <v>92</v>
      </c>
      <c r="BH59" s="137"/>
      <c r="BI59" s="137"/>
      <c r="BJ59" s="137"/>
      <c r="BK59" s="137"/>
      <c r="BL59" s="137"/>
      <c r="BM59" s="137"/>
      <c r="BN59" s="137"/>
      <c r="BO59" s="137" t="s">
        <v>123</v>
      </c>
      <c r="BP59" s="137"/>
      <c r="BQ59" s="137"/>
      <c r="BR59" s="137"/>
      <c r="BS59" s="137"/>
      <c r="BT59" s="137"/>
      <c r="BU59" s="137"/>
      <c r="BV59" s="137"/>
      <c r="BW59" s="137"/>
      <c r="BX59" s="137"/>
    </row>
    <row r="60" spans="1:76" ht="51">
      <c r="A60" s="39" t="s">
        <v>354</v>
      </c>
      <c r="B60" s="39" t="s">
        <v>355</v>
      </c>
      <c r="C60" s="170">
        <v>0.2</v>
      </c>
      <c r="D60" s="39" t="s">
        <v>356</v>
      </c>
      <c r="E60" s="59">
        <v>1</v>
      </c>
      <c r="F60" s="59">
        <v>1</v>
      </c>
      <c r="G60" s="50" t="s">
        <v>437</v>
      </c>
      <c r="H60" s="43" t="s">
        <v>438</v>
      </c>
      <c r="I60" s="42" t="s">
        <v>439</v>
      </c>
      <c r="J60" s="42" t="s">
        <v>236</v>
      </c>
      <c r="K60" s="51" t="s">
        <v>440</v>
      </c>
      <c r="L60" s="42" t="s">
        <v>441</v>
      </c>
      <c r="M60" s="42" t="s">
        <v>265</v>
      </c>
      <c r="N60" s="42" t="s">
        <v>236</v>
      </c>
      <c r="O60" s="42" t="s">
        <v>265</v>
      </c>
      <c r="P60" s="42" t="s">
        <v>442</v>
      </c>
      <c r="Q60" s="42" t="s">
        <v>443</v>
      </c>
      <c r="R60" s="42" t="s">
        <v>86</v>
      </c>
      <c r="S60" s="42">
        <v>100</v>
      </c>
      <c r="T60" s="41">
        <v>0.27</v>
      </c>
      <c r="U60" s="41">
        <v>0.53</v>
      </c>
      <c r="V60" s="41">
        <v>0.8</v>
      </c>
      <c r="W60" s="41">
        <v>1</v>
      </c>
      <c r="X60" s="41">
        <v>1</v>
      </c>
      <c r="Y60" s="285">
        <f>+AB61</f>
        <v>270201391</v>
      </c>
      <c r="Z60" s="42"/>
      <c r="AA60" s="42" t="s">
        <v>444</v>
      </c>
      <c r="AB60" s="42"/>
      <c r="AC60" s="41">
        <v>0.2</v>
      </c>
      <c r="AD60" s="42" t="s">
        <v>445</v>
      </c>
      <c r="AE60" s="178">
        <v>46024</v>
      </c>
      <c r="AF60" s="178">
        <v>46081</v>
      </c>
      <c r="AG60" s="42" t="s">
        <v>446</v>
      </c>
      <c r="AH60" s="42" t="s">
        <v>95</v>
      </c>
      <c r="AI60" s="42" t="s">
        <v>92</v>
      </c>
      <c r="AJ60" s="42"/>
      <c r="AK60" s="42"/>
      <c r="AL60" s="42"/>
      <c r="AM60" s="42"/>
      <c r="AN60" s="42"/>
      <c r="AO60" s="42"/>
      <c r="AP60" s="42"/>
      <c r="AQ60" s="42"/>
      <c r="AR60" s="42"/>
      <c r="AS60" s="42"/>
      <c r="AT60" s="42" t="s">
        <v>92</v>
      </c>
      <c r="AU60" s="42" t="s">
        <v>92</v>
      </c>
      <c r="AV60" s="42"/>
      <c r="AW60" s="42" t="s">
        <v>92</v>
      </c>
      <c r="AX60" s="42" t="s">
        <v>92</v>
      </c>
      <c r="AY60" s="42" t="s">
        <v>92</v>
      </c>
      <c r="AZ60" s="42" t="s">
        <v>92</v>
      </c>
      <c r="BA60" s="42" t="s">
        <v>92</v>
      </c>
      <c r="BB60" s="42" t="s">
        <v>92</v>
      </c>
      <c r="BC60" s="42" t="s">
        <v>92</v>
      </c>
      <c r="BD60" s="42"/>
      <c r="BE60" s="42" t="s">
        <v>92</v>
      </c>
      <c r="BF60" s="42" t="s">
        <v>92</v>
      </c>
      <c r="BG60" s="42" t="s">
        <v>92</v>
      </c>
      <c r="BH60" s="42"/>
      <c r="BI60" s="42"/>
      <c r="BJ60" s="42"/>
      <c r="BK60" s="42"/>
      <c r="BL60" s="42"/>
      <c r="BM60" s="42"/>
      <c r="BN60" s="42"/>
      <c r="BO60" s="42"/>
      <c r="BP60" s="42"/>
      <c r="BQ60" s="42"/>
      <c r="BR60" s="42"/>
      <c r="BS60" s="42"/>
      <c r="BT60" s="42"/>
      <c r="BU60" s="42"/>
      <c r="BV60" s="42"/>
      <c r="BW60" s="42"/>
      <c r="BX60" s="42"/>
    </row>
    <row r="61" spans="1:76" ht="51">
      <c r="A61" s="39" t="s">
        <v>354</v>
      </c>
      <c r="B61" s="39" t="s">
        <v>355</v>
      </c>
      <c r="C61" s="170">
        <v>0.2</v>
      </c>
      <c r="D61" s="39" t="s">
        <v>356</v>
      </c>
      <c r="E61" s="59">
        <v>1</v>
      </c>
      <c r="F61" s="59">
        <v>1</v>
      </c>
      <c r="G61" s="50" t="s">
        <v>437</v>
      </c>
      <c r="H61" s="43" t="s">
        <v>438</v>
      </c>
      <c r="I61" s="42" t="s">
        <v>439</v>
      </c>
      <c r="J61" s="42" t="s">
        <v>236</v>
      </c>
      <c r="K61" s="51" t="s">
        <v>440</v>
      </c>
      <c r="L61" s="42" t="s">
        <v>441</v>
      </c>
      <c r="M61" s="42" t="s">
        <v>265</v>
      </c>
      <c r="N61" s="42" t="s">
        <v>236</v>
      </c>
      <c r="O61" s="42" t="s">
        <v>265</v>
      </c>
      <c r="P61" s="42" t="s">
        <v>442</v>
      </c>
      <c r="Q61" s="42" t="s">
        <v>443</v>
      </c>
      <c r="R61" s="42" t="s">
        <v>86</v>
      </c>
      <c r="S61" s="42">
        <v>100</v>
      </c>
      <c r="T61" s="41">
        <v>0.27</v>
      </c>
      <c r="U61" s="41">
        <v>0.53</v>
      </c>
      <c r="V61" s="41">
        <v>0.8</v>
      </c>
      <c r="W61" s="41">
        <v>1</v>
      </c>
      <c r="X61" s="41">
        <v>1</v>
      </c>
      <c r="Y61" s="286"/>
      <c r="Z61" s="42" t="s">
        <v>319</v>
      </c>
      <c r="AA61" s="42" t="s">
        <v>447</v>
      </c>
      <c r="AB61" s="179">
        <f>798201391-AB33-Y26-Y21+AB25-Y35-Y37</f>
        <v>270201391</v>
      </c>
      <c r="AC61" s="41">
        <v>0.8</v>
      </c>
      <c r="AD61" s="42" t="s">
        <v>448</v>
      </c>
      <c r="AE61" s="178">
        <v>46024</v>
      </c>
      <c r="AF61" s="178">
        <v>46387</v>
      </c>
      <c r="AG61" s="42" t="s">
        <v>446</v>
      </c>
      <c r="AH61" s="42" t="s">
        <v>95</v>
      </c>
      <c r="AI61" s="42"/>
      <c r="AJ61" s="42"/>
      <c r="AK61" s="42"/>
      <c r="AL61" s="42"/>
      <c r="AM61" s="42"/>
      <c r="AN61" s="42"/>
      <c r="AO61" s="42"/>
      <c r="AP61" s="42"/>
      <c r="AQ61" s="42"/>
      <c r="AR61" s="42"/>
      <c r="AS61" s="42"/>
      <c r="AT61" s="42" t="s">
        <v>92</v>
      </c>
      <c r="AU61" s="42" t="s">
        <v>92</v>
      </c>
      <c r="AV61" s="42"/>
      <c r="AW61" s="42" t="s">
        <v>92</v>
      </c>
      <c r="AX61" s="42" t="s">
        <v>92</v>
      </c>
      <c r="AY61" s="42" t="s">
        <v>92</v>
      </c>
      <c r="AZ61" s="42" t="s">
        <v>92</v>
      </c>
      <c r="BA61" s="42" t="s">
        <v>92</v>
      </c>
      <c r="BB61" s="42" t="s">
        <v>92</v>
      </c>
      <c r="BC61" s="42" t="s">
        <v>92</v>
      </c>
      <c r="BD61" s="42"/>
      <c r="BE61" s="42" t="s">
        <v>92</v>
      </c>
      <c r="BF61" s="42" t="s">
        <v>92</v>
      </c>
      <c r="BG61" s="42" t="s">
        <v>92</v>
      </c>
      <c r="BH61" s="42"/>
      <c r="BI61" s="42"/>
      <c r="BJ61" s="42"/>
      <c r="BK61" s="42"/>
      <c r="BL61" s="42"/>
      <c r="BM61" s="42"/>
      <c r="BN61" s="42"/>
      <c r="BO61" s="42"/>
      <c r="BP61" s="42"/>
      <c r="BQ61" s="42"/>
      <c r="BR61" s="42"/>
      <c r="BS61" s="42"/>
      <c r="BT61" s="42"/>
      <c r="BU61" s="42"/>
      <c r="BV61" s="42"/>
      <c r="BW61" s="42"/>
      <c r="BX61" s="42"/>
    </row>
    <row r="62" spans="1:76" ht="51">
      <c r="A62" s="39" t="s">
        <v>354</v>
      </c>
      <c r="B62" s="39" t="s">
        <v>355</v>
      </c>
      <c r="C62" s="170">
        <v>0.2</v>
      </c>
      <c r="D62" s="39" t="s">
        <v>356</v>
      </c>
      <c r="E62" s="59">
        <v>1</v>
      </c>
      <c r="F62" s="59">
        <v>1</v>
      </c>
      <c r="G62" s="43" t="s">
        <v>449</v>
      </c>
      <c r="H62" s="43" t="s">
        <v>450</v>
      </c>
      <c r="I62" s="42" t="s">
        <v>451</v>
      </c>
      <c r="J62" s="42" t="s">
        <v>168</v>
      </c>
      <c r="K62" s="42" t="s">
        <v>452</v>
      </c>
      <c r="L62" s="42" t="s">
        <v>453</v>
      </c>
      <c r="M62" s="42" t="s">
        <v>454</v>
      </c>
      <c r="N62" s="42" t="s">
        <v>168</v>
      </c>
      <c r="O62" s="42" t="s">
        <v>240</v>
      </c>
      <c r="P62" s="42" t="s">
        <v>455</v>
      </c>
      <c r="Q62" s="42" t="s">
        <v>456</v>
      </c>
      <c r="R62" s="42" t="s">
        <v>86</v>
      </c>
      <c r="S62" s="42" t="s">
        <v>134</v>
      </c>
      <c r="T62" s="41">
        <v>0.25</v>
      </c>
      <c r="U62" s="41">
        <v>0.5</v>
      </c>
      <c r="V62" s="41">
        <v>0.75</v>
      </c>
      <c r="W62" s="41">
        <v>1</v>
      </c>
      <c r="X62" s="41">
        <v>1</v>
      </c>
      <c r="Y62" s="180"/>
      <c r="Z62" s="42"/>
      <c r="AA62" s="42" t="s">
        <v>457</v>
      </c>
      <c r="AB62" s="42"/>
      <c r="AC62" s="41">
        <v>0.5</v>
      </c>
      <c r="AD62" s="42" t="s">
        <v>458</v>
      </c>
      <c r="AE62" s="178">
        <v>46023</v>
      </c>
      <c r="AF62" s="178">
        <v>46387</v>
      </c>
      <c r="AG62" s="42" t="s">
        <v>459</v>
      </c>
      <c r="AH62" s="42" t="s">
        <v>460</v>
      </c>
      <c r="AI62" s="42"/>
      <c r="AJ62" s="42"/>
      <c r="AK62" s="42"/>
      <c r="AL62" s="42"/>
      <c r="AM62" s="42"/>
      <c r="AN62" s="42"/>
      <c r="AO62" s="42"/>
      <c r="AP62" s="42"/>
      <c r="AQ62" s="42"/>
      <c r="AR62" s="42"/>
      <c r="AS62" s="42"/>
      <c r="AT62" s="42" t="s">
        <v>92</v>
      </c>
      <c r="AU62" s="42" t="s">
        <v>92</v>
      </c>
      <c r="AV62" s="42"/>
      <c r="AW62" s="42" t="s">
        <v>92</v>
      </c>
      <c r="AX62" s="42" t="s">
        <v>92</v>
      </c>
      <c r="AY62" s="42" t="s">
        <v>92</v>
      </c>
      <c r="AZ62" s="42" t="s">
        <v>92</v>
      </c>
      <c r="BA62" s="42" t="s">
        <v>92</v>
      </c>
      <c r="BB62" s="42" t="s">
        <v>92</v>
      </c>
      <c r="BC62" s="42" t="s">
        <v>92</v>
      </c>
      <c r="BD62" s="42"/>
      <c r="BE62" s="42" t="s">
        <v>92</v>
      </c>
      <c r="BF62" s="42" t="s">
        <v>92</v>
      </c>
      <c r="BG62" s="42" t="s">
        <v>92</v>
      </c>
      <c r="BH62" s="42"/>
      <c r="BI62" s="42"/>
      <c r="BJ62" s="42"/>
      <c r="BK62" s="42"/>
      <c r="BL62" s="42"/>
      <c r="BM62" s="42"/>
      <c r="BN62" s="42"/>
      <c r="BO62" s="42"/>
      <c r="BP62" s="42"/>
      <c r="BQ62" s="42"/>
      <c r="BR62" s="42"/>
      <c r="BS62" s="42"/>
      <c r="BT62" s="42"/>
      <c r="BU62" s="42"/>
      <c r="BV62" s="42"/>
      <c r="BW62" s="42"/>
      <c r="BX62" s="42"/>
    </row>
    <row r="63" spans="1:76" ht="51">
      <c r="A63" s="39" t="s">
        <v>354</v>
      </c>
      <c r="B63" s="39" t="s">
        <v>355</v>
      </c>
      <c r="C63" s="170">
        <v>0.2</v>
      </c>
      <c r="D63" s="39" t="s">
        <v>356</v>
      </c>
      <c r="E63" s="59">
        <v>1</v>
      </c>
      <c r="F63" s="59">
        <v>1</v>
      </c>
      <c r="G63" s="43" t="s">
        <v>449</v>
      </c>
      <c r="H63" s="43" t="s">
        <v>450</v>
      </c>
      <c r="I63" s="42" t="s">
        <v>451</v>
      </c>
      <c r="J63" s="42" t="s">
        <v>168</v>
      </c>
      <c r="K63" s="42" t="s">
        <v>452</v>
      </c>
      <c r="L63" s="42" t="s">
        <v>453</v>
      </c>
      <c r="M63" s="42" t="s">
        <v>454</v>
      </c>
      <c r="N63" s="42" t="s">
        <v>168</v>
      </c>
      <c r="O63" s="42" t="s">
        <v>240</v>
      </c>
      <c r="P63" s="42" t="s">
        <v>455</v>
      </c>
      <c r="Q63" s="42" t="s">
        <v>456</v>
      </c>
      <c r="R63" s="42" t="s">
        <v>86</v>
      </c>
      <c r="S63" s="42" t="s">
        <v>134</v>
      </c>
      <c r="T63" s="41">
        <v>0.25</v>
      </c>
      <c r="U63" s="41">
        <v>0.5</v>
      </c>
      <c r="V63" s="41">
        <v>0.75</v>
      </c>
      <c r="W63" s="41">
        <v>1</v>
      </c>
      <c r="X63" s="41">
        <v>1</v>
      </c>
      <c r="Y63" s="180"/>
      <c r="Z63" s="42"/>
      <c r="AA63" s="42" t="s">
        <v>461</v>
      </c>
      <c r="AB63" s="42"/>
      <c r="AC63" s="41">
        <v>0.5</v>
      </c>
      <c r="AD63" s="42" t="s">
        <v>462</v>
      </c>
      <c r="AE63" s="178">
        <v>46023</v>
      </c>
      <c r="AF63" s="178">
        <v>46387</v>
      </c>
      <c r="AG63" s="42" t="s">
        <v>463</v>
      </c>
      <c r="AH63" s="42" t="s">
        <v>460</v>
      </c>
      <c r="AI63" s="42"/>
      <c r="AJ63" s="42"/>
      <c r="AK63" s="42"/>
      <c r="AL63" s="42"/>
      <c r="AM63" s="42"/>
      <c r="AN63" s="42"/>
      <c r="AO63" s="42"/>
      <c r="AP63" s="42"/>
      <c r="AQ63" s="42"/>
      <c r="AR63" s="42"/>
      <c r="AS63" s="42"/>
      <c r="AT63" s="42" t="s">
        <v>92</v>
      </c>
      <c r="AU63" s="42" t="s">
        <v>92</v>
      </c>
      <c r="AV63" s="42"/>
      <c r="AW63" s="42" t="s">
        <v>92</v>
      </c>
      <c r="AX63" s="42" t="s">
        <v>92</v>
      </c>
      <c r="AY63" s="42" t="s">
        <v>92</v>
      </c>
      <c r="AZ63" s="42" t="s">
        <v>92</v>
      </c>
      <c r="BA63" s="42" t="s">
        <v>92</v>
      </c>
      <c r="BB63" s="42" t="s">
        <v>92</v>
      </c>
      <c r="BC63" s="42" t="s">
        <v>92</v>
      </c>
      <c r="BD63" s="42"/>
      <c r="BE63" s="42" t="s">
        <v>92</v>
      </c>
      <c r="BF63" s="42" t="s">
        <v>92</v>
      </c>
      <c r="BG63" s="42" t="s">
        <v>92</v>
      </c>
      <c r="BH63" s="42"/>
      <c r="BI63" s="42"/>
      <c r="BJ63" s="42"/>
      <c r="BK63" s="42"/>
      <c r="BL63" s="42"/>
      <c r="BM63" s="42"/>
      <c r="BN63" s="42"/>
      <c r="BO63" s="42"/>
      <c r="BP63" s="42"/>
      <c r="BQ63" s="42"/>
      <c r="BR63" s="42"/>
      <c r="BS63" s="42"/>
      <c r="BT63" s="42"/>
      <c r="BU63" s="42"/>
      <c r="BV63" s="42"/>
      <c r="BW63" s="42"/>
      <c r="BX63" s="42"/>
    </row>
    <row r="64" spans="1:76" ht="51">
      <c r="A64" s="39" t="s">
        <v>354</v>
      </c>
      <c r="B64" s="39" t="s">
        <v>355</v>
      </c>
      <c r="C64" s="170">
        <v>0.2</v>
      </c>
      <c r="D64" s="39" t="s">
        <v>356</v>
      </c>
      <c r="E64" s="59">
        <v>1</v>
      </c>
      <c r="F64" s="59">
        <v>1</v>
      </c>
      <c r="G64" s="43" t="s">
        <v>464</v>
      </c>
      <c r="H64" s="43" t="s">
        <v>465</v>
      </c>
      <c r="I64" s="42" t="s">
        <v>466</v>
      </c>
      <c r="J64" s="42" t="s">
        <v>236</v>
      </c>
      <c r="K64" s="42" t="s">
        <v>467</v>
      </c>
      <c r="L64" s="42" t="s">
        <v>468</v>
      </c>
      <c r="M64" s="42" t="s">
        <v>469</v>
      </c>
      <c r="N64" s="42" t="s">
        <v>236</v>
      </c>
      <c r="O64" s="42" t="s">
        <v>470</v>
      </c>
      <c r="P64" s="42" t="s">
        <v>471</v>
      </c>
      <c r="Q64" s="42" t="s">
        <v>472</v>
      </c>
      <c r="R64" s="42" t="s">
        <v>86</v>
      </c>
      <c r="S64" s="42">
        <v>100</v>
      </c>
      <c r="T64" s="41">
        <v>0.56000000000000005</v>
      </c>
      <c r="U64" s="41">
        <v>0.1</v>
      </c>
      <c r="V64" s="41">
        <v>0.17</v>
      </c>
      <c r="W64" s="41">
        <v>0.17</v>
      </c>
      <c r="X64" s="41">
        <v>1</v>
      </c>
      <c r="Y64" s="180"/>
      <c r="Z64" s="42" t="s">
        <v>341</v>
      </c>
      <c r="AA64" s="133" t="s">
        <v>473</v>
      </c>
      <c r="AB64" s="133"/>
      <c r="AC64" s="134">
        <v>0.3</v>
      </c>
      <c r="AD64" s="133" t="s">
        <v>474</v>
      </c>
      <c r="AE64" s="135">
        <v>46024</v>
      </c>
      <c r="AF64" s="135">
        <v>46081</v>
      </c>
      <c r="AG64" s="133" t="s">
        <v>475</v>
      </c>
      <c r="AH64" s="133" t="s">
        <v>95</v>
      </c>
      <c r="AI64" s="133" t="s">
        <v>92</v>
      </c>
      <c r="AJ64" s="133"/>
      <c r="AK64" s="133"/>
      <c r="AL64" s="133"/>
      <c r="AM64" s="133"/>
      <c r="AN64" s="133"/>
      <c r="AO64" s="133"/>
      <c r="AP64" s="133"/>
      <c r="AQ64" s="133"/>
      <c r="AR64" s="133"/>
      <c r="AS64" s="133"/>
      <c r="AT64" s="133" t="s">
        <v>92</v>
      </c>
      <c r="AU64" s="133" t="s">
        <v>92</v>
      </c>
      <c r="AV64" s="133"/>
      <c r="AW64" s="133" t="s">
        <v>92</v>
      </c>
      <c r="AX64" s="133" t="s">
        <v>92</v>
      </c>
      <c r="AY64" s="133" t="s">
        <v>92</v>
      </c>
      <c r="AZ64" s="133" t="s">
        <v>92</v>
      </c>
      <c r="BA64" s="133" t="s">
        <v>92</v>
      </c>
      <c r="BB64" s="133" t="s">
        <v>92</v>
      </c>
      <c r="BC64" s="133" t="s">
        <v>92</v>
      </c>
      <c r="BD64" s="133"/>
      <c r="BE64" s="133" t="s">
        <v>92</v>
      </c>
      <c r="BF64" s="133" t="s">
        <v>92</v>
      </c>
      <c r="BG64" s="133" t="s">
        <v>92</v>
      </c>
      <c r="BH64" s="133"/>
      <c r="BI64" s="133"/>
      <c r="BJ64" s="133"/>
      <c r="BK64" s="133"/>
      <c r="BL64" s="133"/>
      <c r="BM64" s="133"/>
      <c r="BN64" s="133"/>
      <c r="BO64" s="133"/>
      <c r="BP64" s="133"/>
      <c r="BQ64" s="133"/>
      <c r="BR64" s="133"/>
      <c r="BS64" s="133"/>
      <c r="BT64" s="133"/>
      <c r="BU64" s="133"/>
      <c r="BV64" s="133"/>
      <c r="BW64" s="133"/>
      <c r="BX64" s="133"/>
    </row>
    <row r="65" spans="1:76" ht="51">
      <c r="A65" s="39" t="s">
        <v>354</v>
      </c>
      <c r="B65" s="39" t="s">
        <v>355</v>
      </c>
      <c r="C65" s="170">
        <v>0.2</v>
      </c>
      <c r="D65" s="39" t="s">
        <v>356</v>
      </c>
      <c r="E65" s="59">
        <v>1</v>
      </c>
      <c r="F65" s="59">
        <v>1</v>
      </c>
      <c r="G65" s="43" t="s">
        <v>464</v>
      </c>
      <c r="H65" s="43" t="s">
        <v>465</v>
      </c>
      <c r="I65" s="42" t="s">
        <v>466</v>
      </c>
      <c r="J65" s="42" t="s">
        <v>236</v>
      </c>
      <c r="K65" s="42" t="s">
        <v>467</v>
      </c>
      <c r="L65" s="42" t="s">
        <v>468</v>
      </c>
      <c r="M65" s="42" t="s">
        <v>469</v>
      </c>
      <c r="N65" s="42" t="s">
        <v>236</v>
      </c>
      <c r="O65" s="42" t="s">
        <v>470</v>
      </c>
      <c r="P65" s="42" t="s">
        <v>471</v>
      </c>
      <c r="Q65" s="42" t="s">
        <v>472</v>
      </c>
      <c r="R65" s="42" t="s">
        <v>86</v>
      </c>
      <c r="S65" s="42">
        <v>100</v>
      </c>
      <c r="T65" s="41">
        <v>0.56000000000000005</v>
      </c>
      <c r="U65" s="41">
        <v>0.1</v>
      </c>
      <c r="V65" s="41">
        <v>0.17</v>
      </c>
      <c r="W65" s="41">
        <v>0.17</v>
      </c>
      <c r="X65" s="41">
        <v>1</v>
      </c>
      <c r="Y65" s="180"/>
      <c r="Z65" s="42" t="s">
        <v>341</v>
      </c>
      <c r="AA65" s="133" t="s">
        <v>476</v>
      </c>
      <c r="AB65" s="133"/>
      <c r="AC65" s="134">
        <v>0.7</v>
      </c>
      <c r="AD65" s="133" t="s">
        <v>477</v>
      </c>
      <c r="AE65" s="135">
        <v>46055</v>
      </c>
      <c r="AF65" s="135">
        <v>46387</v>
      </c>
      <c r="AG65" s="133" t="s">
        <v>475</v>
      </c>
      <c r="AH65" s="133" t="s">
        <v>95</v>
      </c>
      <c r="AI65" s="133" t="s">
        <v>92</v>
      </c>
      <c r="AJ65" s="133"/>
      <c r="AK65" s="133"/>
      <c r="AL65" s="133"/>
      <c r="AM65" s="133"/>
      <c r="AN65" s="133"/>
      <c r="AO65" s="133"/>
      <c r="AP65" s="133"/>
      <c r="AQ65" s="133"/>
      <c r="AR65" s="133"/>
      <c r="AS65" s="133"/>
      <c r="AT65" s="133" t="s">
        <v>92</v>
      </c>
      <c r="AU65" s="133" t="s">
        <v>92</v>
      </c>
      <c r="AV65" s="133"/>
      <c r="AW65" s="133" t="s">
        <v>92</v>
      </c>
      <c r="AX65" s="133" t="s">
        <v>92</v>
      </c>
      <c r="AY65" s="133" t="s">
        <v>92</v>
      </c>
      <c r="AZ65" s="133" t="s">
        <v>92</v>
      </c>
      <c r="BA65" s="133" t="s">
        <v>92</v>
      </c>
      <c r="BB65" s="133" t="s">
        <v>92</v>
      </c>
      <c r="BC65" s="133" t="s">
        <v>92</v>
      </c>
      <c r="BD65" s="133"/>
      <c r="BE65" s="133" t="s">
        <v>92</v>
      </c>
      <c r="BF65" s="133" t="s">
        <v>92</v>
      </c>
      <c r="BG65" s="133" t="s">
        <v>92</v>
      </c>
      <c r="BH65" s="133"/>
      <c r="BI65" s="133"/>
      <c r="BJ65" s="133"/>
      <c r="BK65" s="133"/>
      <c r="BL65" s="133"/>
      <c r="BM65" s="133"/>
      <c r="BN65" s="133"/>
      <c r="BO65" s="133"/>
      <c r="BP65" s="133"/>
      <c r="BQ65" s="133"/>
      <c r="BR65" s="133"/>
      <c r="BS65" s="133"/>
      <c r="BT65" s="133"/>
      <c r="BU65" s="133"/>
      <c r="BV65" s="133"/>
      <c r="BW65" s="133"/>
      <c r="BX65" s="133"/>
    </row>
    <row r="66" spans="1:76" ht="15.95" customHeight="1">
      <c r="A66" s="276" t="s">
        <v>478</v>
      </c>
      <c r="B66" s="277"/>
      <c r="C66" s="277"/>
      <c r="D66" s="277"/>
      <c r="E66" s="277"/>
      <c r="F66" s="277"/>
      <c r="G66" s="277"/>
      <c r="H66" s="277"/>
      <c r="I66" s="277"/>
      <c r="J66" s="277"/>
      <c r="K66" s="277"/>
      <c r="L66" s="277"/>
      <c r="M66" s="277"/>
      <c r="N66" s="277"/>
      <c r="O66" s="277"/>
      <c r="P66" s="277"/>
      <c r="Q66" s="277"/>
      <c r="R66" s="277"/>
      <c r="S66" s="277"/>
      <c r="T66" s="277"/>
      <c r="U66" s="277"/>
      <c r="V66" s="277"/>
      <c r="W66" s="277"/>
      <c r="X66" s="277"/>
      <c r="Y66" s="277"/>
      <c r="Z66" s="277"/>
      <c r="AA66" s="277"/>
      <c r="AB66" s="277"/>
      <c r="AC66" s="277"/>
      <c r="AD66" s="277"/>
      <c r="AE66" s="277"/>
      <c r="AF66" s="277"/>
      <c r="AG66" s="277"/>
      <c r="AH66" s="277"/>
      <c r="AI66" s="277"/>
      <c r="AJ66" s="277"/>
      <c r="AK66" s="277"/>
      <c r="AL66" s="277"/>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7"/>
      <c r="BJ66" s="277"/>
      <c r="BK66" s="277"/>
      <c r="BL66" s="277"/>
      <c r="BM66" s="277"/>
      <c r="BN66" s="277"/>
      <c r="BO66" s="277"/>
      <c r="BP66" s="277"/>
      <c r="BQ66" s="277"/>
      <c r="BR66" s="277"/>
      <c r="BS66" s="277"/>
      <c r="BT66" s="277"/>
      <c r="BU66" s="277"/>
      <c r="BV66" s="277"/>
      <c r="BW66" s="277"/>
      <c r="BX66" s="278"/>
    </row>
    <row r="67" spans="1:76" ht="48" customHeight="1">
      <c r="A67" s="276" t="s">
        <v>479</v>
      </c>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c r="AI67" s="279"/>
      <c r="AJ67" s="279"/>
      <c r="AK67" s="279"/>
      <c r="AL67" s="279"/>
      <c r="AM67" s="279"/>
      <c r="AN67" s="279"/>
      <c r="AO67" s="279"/>
      <c r="AP67" s="279"/>
      <c r="AQ67" s="279"/>
      <c r="AR67" s="279"/>
      <c r="AS67" s="279"/>
      <c r="AT67" s="279"/>
      <c r="AU67" s="279"/>
      <c r="AV67" s="279"/>
      <c r="AW67" s="279"/>
      <c r="AX67" s="279"/>
      <c r="AY67" s="279"/>
      <c r="AZ67" s="279"/>
      <c r="BA67" s="279"/>
      <c r="BB67" s="279"/>
      <c r="BC67" s="279"/>
      <c r="BD67" s="279"/>
      <c r="BE67" s="279"/>
      <c r="BF67" s="279"/>
      <c r="BG67" s="279"/>
      <c r="BH67" s="279"/>
      <c r="BI67" s="279"/>
      <c r="BJ67" s="279"/>
      <c r="BK67" s="279"/>
      <c r="BL67" s="279"/>
      <c r="BM67" s="279"/>
      <c r="BN67" s="279"/>
      <c r="BO67" s="279"/>
      <c r="BP67" s="279"/>
      <c r="BQ67" s="279"/>
      <c r="BR67" s="279"/>
      <c r="BS67" s="279"/>
      <c r="BT67" s="279"/>
      <c r="BU67" s="279"/>
      <c r="BV67" s="279"/>
      <c r="BW67" s="279"/>
      <c r="BX67" s="280"/>
    </row>
    <row r="70" spans="1:76">
      <c r="L70" s="8">
        <f>50/29</f>
        <v>1.7241379310344827</v>
      </c>
    </row>
  </sheetData>
  <autoFilter ref="A2:BX107" xr:uid="{00000000-0009-0000-0000-000001000000}"/>
  <mergeCells count="17">
    <mergeCell ref="Y43:Y47"/>
    <mergeCell ref="Y50:Y53"/>
    <mergeCell ref="Y31:Y33"/>
    <mergeCell ref="Y28:Y29"/>
    <mergeCell ref="Y26:Y27"/>
    <mergeCell ref="Y35:Y36"/>
    <mergeCell ref="Y39:Y42"/>
    <mergeCell ref="A1:BX1"/>
    <mergeCell ref="Y3:Y5"/>
    <mergeCell ref="Y10:Y13"/>
    <mergeCell ref="Y15:Y17"/>
    <mergeCell ref="Y21:Y25"/>
    <mergeCell ref="Y54:Y56"/>
    <mergeCell ref="Y57:Y59"/>
    <mergeCell ref="A66:BX66"/>
    <mergeCell ref="A67:BX67"/>
    <mergeCell ref="Y60:Y61"/>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C5" sqref="C5"/>
    </sheetView>
  </sheetViews>
  <sheetFormatPr baseColWidth="10" defaultColWidth="11.42578125" defaultRowHeight="15"/>
  <cols>
    <col min="1" max="1" width="12.85546875" style="3" bestFit="1" customWidth="1"/>
    <col min="2" max="2" width="11.7109375" style="3" bestFit="1" customWidth="1"/>
    <col min="3" max="3" width="28.28515625" style="3" bestFit="1" customWidth="1"/>
    <col min="4" max="16384" width="11.42578125" style="3"/>
  </cols>
  <sheetData>
    <row r="1" spans="1:3" ht="15.75">
      <c r="A1" s="1" t="s">
        <v>481</v>
      </c>
      <c r="B1" s="2" t="s">
        <v>482</v>
      </c>
      <c r="C1" s="2" t="s">
        <v>483</v>
      </c>
    </row>
    <row r="2" spans="1:3" ht="15.75">
      <c r="A2" s="4"/>
      <c r="B2" s="5"/>
      <c r="C2" s="5"/>
    </row>
    <row r="3" spans="1:3" ht="15.75">
      <c r="A3" s="4"/>
      <c r="B3" s="5"/>
      <c r="C3" s="5"/>
    </row>
    <row r="4" spans="1:3" ht="15.75">
      <c r="A4" s="4"/>
      <c r="B4" s="5"/>
      <c r="C4" s="5"/>
    </row>
    <row r="5" spans="1:3" ht="15.75">
      <c r="A5" s="4"/>
      <c r="B5" s="5"/>
      <c r="C5" s="5"/>
    </row>
    <row r="6" spans="1:3" ht="15.75">
      <c r="A6" s="4"/>
      <c r="B6" s="5"/>
      <c r="C6" s="5"/>
    </row>
    <row r="7" spans="1:3" ht="15.75">
      <c r="A7" s="4"/>
      <c r="B7" s="5"/>
      <c r="C7" s="5"/>
    </row>
    <row r="8" spans="1:3" ht="15.75">
      <c r="A8" s="4"/>
      <c r="B8" s="5"/>
      <c r="C8" s="5"/>
    </row>
    <row r="9" spans="1:3" ht="15.75">
      <c r="A9" s="4"/>
      <c r="B9" s="5"/>
      <c r="C9" s="5"/>
    </row>
    <row r="10" spans="1:3" ht="15.75">
      <c r="A10" s="4"/>
      <c r="B10" s="5"/>
      <c r="C10" s="5"/>
    </row>
    <row r="11" spans="1:3" ht="15.75">
      <c r="A11" s="4"/>
      <c r="B11" s="5"/>
      <c r="C11" s="5"/>
    </row>
    <row r="12" spans="1:3" ht="15.75">
      <c r="A12" s="4"/>
      <c r="B12" s="5"/>
      <c r="C12" s="5"/>
    </row>
    <row r="13" spans="1:3" ht="15.75">
      <c r="A13" s="4"/>
      <c r="B13" s="5"/>
      <c r="C13" s="5"/>
    </row>
    <row r="14" spans="1:3" ht="15.75">
      <c r="A14" s="4"/>
      <c r="B14" s="5"/>
      <c r="C14" s="5"/>
    </row>
  </sheetData>
  <pageMargins left="0.7" right="0.7" top="0.75" bottom="0.75" header="0.3" footer="0.3"/>
  <pageSetup orientation="portrait" verticalDpi="597"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AI113"/>
  <sheetViews>
    <sheetView topLeftCell="J2" zoomScaleNormal="100" zoomScaleSheetLayoutView="100" workbookViewId="0">
      <pane ySplit="1" topLeftCell="A28" activePane="bottomLeft" state="frozen"/>
      <selection activeCell="A2" sqref="A2"/>
      <selection pane="bottomLeft" activeCell="A31" sqref="A31:XFD33"/>
    </sheetView>
  </sheetViews>
  <sheetFormatPr baseColWidth="10" defaultColWidth="11" defaultRowHeight="15"/>
  <cols>
    <col min="1" max="2" width="30.7109375" style="8" customWidth="1"/>
    <col min="3" max="3" width="30.85546875" style="8" customWidth="1"/>
    <col min="4" max="4" width="19.85546875" style="8" customWidth="1"/>
    <col min="5" max="5" width="27.5703125" style="8" customWidth="1"/>
    <col min="6" max="6" width="19.85546875" style="8" customWidth="1"/>
    <col min="7" max="7" width="43.85546875" style="8" customWidth="1"/>
    <col min="8" max="10" width="15.7109375" style="8" customWidth="1"/>
    <col min="11" max="13" width="15.7109375" style="8" hidden="1" customWidth="1"/>
    <col min="14" max="15" width="15.7109375" style="8" customWidth="1"/>
    <col min="16" max="18" width="15.7109375" style="8" hidden="1" customWidth="1"/>
    <col min="19" max="19" width="15.7109375" style="8" customWidth="1"/>
    <col min="20" max="20" width="24" style="8" hidden="1" customWidth="1"/>
    <col min="21" max="21" width="24.85546875" style="8" hidden="1" customWidth="1"/>
    <col min="22" max="22" width="44.140625" style="8" customWidth="1"/>
    <col min="23" max="23" width="17.42578125" style="8" bestFit="1" customWidth="1"/>
    <col min="24" max="24" width="17.42578125" style="8" customWidth="1"/>
    <col min="25" max="26" width="15.7109375" style="8" customWidth="1"/>
    <col min="27" max="29" width="15.7109375" style="8" hidden="1" customWidth="1"/>
    <col min="30" max="30" width="39.42578125" style="8" customWidth="1"/>
    <col min="31" max="31" width="47.85546875" style="8" customWidth="1"/>
    <col min="32" max="34" width="43.140625" style="8" hidden="1" customWidth="1"/>
    <col min="35" max="16384" width="11" style="8"/>
  </cols>
  <sheetData>
    <row r="1" spans="1:34" ht="117.75"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13.1" customHeight="1">
      <c r="A2" s="11" t="s">
        <v>2</v>
      </c>
      <c r="B2" s="6" t="s">
        <v>8</v>
      </c>
      <c r="C2" s="6" t="s">
        <v>9</v>
      </c>
      <c r="D2" s="6" t="s">
        <v>10</v>
      </c>
      <c r="E2" s="6" t="s">
        <v>12</v>
      </c>
      <c r="F2" s="6" t="s">
        <v>13</v>
      </c>
      <c r="G2" s="6" t="s">
        <v>17</v>
      </c>
      <c r="H2" s="6" t="s">
        <v>18</v>
      </c>
      <c r="I2" s="6" t="s">
        <v>19</v>
      </c>
      <c r="J2" s="6" t="s">
        <v>20</v>
      </c>
      <c r="K2" s="6" t="s">
        <v>21</v>
      </c>
      <c r="L2" s="6" t="s">
        <v>22</v>
      </c>
      <c r="M2" s="6" t="s">
        <v>23</v>
      </c>
      <c r="N2" s="6" t="s">
        <v>24</v>
      </c>
      <c r="O2" s="186" t="s">
        <v>484</v>
      </c>
      <c r="P2" s="186" t="s">
        <v>485</v>
      </c>
      <c r="Q2" s="186" t="s">
        <v>486</v>
      </c>
      <c r="R2" s="186" t="s">
        <v>487</v>
      </c>
      <c r="S2" s="186" t="s">
        <v>488</v>
      </c>
      <c r="T2" s="6" t="s">
        <v>25</v>
      </c>
      <c r="U2" s="6" t="s">
        <v>26</v>
      </c>
      <c r="V2" s="6" t="s">
        <v>27</v>
      </c>
      <c r="W2" s="6" t="s">
        <v>28</v>
      </c>
      <c r="X2" s="186" t="s">
        <v>489</v>
      </c>
      <c r="Y2" s="6" t="s">
        <v>29</v>
      </c>
      <c r="Z2" s="186" t="s">
        <v>490</v>
      </c>
      <c r="AA2" s="186" t="s">
        <v>491</v>
      </c>
      <c r="AB2" s="186" t="s">
        <v>492</v>
      </c>
      <c r="AC2" s="186" t="s">
        <v>493</v>
      </c>
      <c r="AD2" s="6" t="s">
        <v>30</v>
      </c>
      <c r="AE2" s="188" t="s">
        <v>494</v>
      </c>
      <c r="AF2" s="188" t="s">
        <v>495</v>
      </c>
      <c r="AG2" s="188" t="s">
        <v>496</v>
      </c>
      <c r="AH2" s="188" t="s">
        <v>497</v>
      </c>
    </row>
    <row r="3" spans="1:34" ht="115.5" hidden="1" customHeight="1">
      <c r="A3" s="15" t="s">
        <v>75</v>
      </c>
      <c r="B3" s="14" t="s">
        <v>78</v>
      </c>
      <c r="C3" s="17" t="s">
        <v>79</v>
      </c>
      <c r="D3" s="17" t="s">
        <v>80</v>
      </c>
      <c r="E3" s="17" t="s">
        <v>82</v>
      </c>
      <c r="F3" s="17" t="s">
        <v>83</v>
      </c>
      <c r="G3" s="18" t="s">
        <v>85</v>
      </c>
      <c r="H3" s="17" t="s">
        <v>86</v>
      </c>
      <c r="I3" s="349">
        <v>1</v>
      </c>
      <c r="J3" s="349">
        <v>0.25</v>
      </c>
      <c r="K3" s="349">
        <v>0.5</v>
      </c>
      <c r="L3" s="349">
        <v>0.75</v>
      </c>
      <c r="M3" s="349">
        <v>1</v>
      </c>
      <c r="N3" s="349">
        <v>1</v>
      </c>
      <c r="O3" s="60"/>
      <c r="P3" s="60"/>
      <c r="Q3" s="60"/>
      <c r="R3" s="60"/>
      <c r="S3" s="60"/>
      <c r="T3" s="287">
        <v>966900000</v>
      </c>
      <c r="U3" s="17" t="s">
        <v>87</v>
      </c>
      <c r="V3" s="18" t="s">
        <v>88</v>
      </c>
      <c r="W3" s="61">
        <v>643600000</v>
      </c>
      <c r="X3" s="290">
        <f>+Y3*Z3+Y3*AA3+Y3*AB3+Y3*AC3+Y4*Z4+Y4*AA4+Y4*AB4+Y4*AC4+Y5*Z5+Y5*AA5+Y5*AB5+Y5*AC5</f>
        <v>0</v>
      </c>
      <c r="Y3" s="60">
        <v>0.5</v>
      </c>
      <c r="Z3" s="60"/>
      <c r="AA3" s="60"/>
      <c r="AB3" s="60"/>
      <c r="AC3" s="60"/>
      <c r="AD3" s="17" t="s">
        <v>89</v>
      </c>
      <c r="AE3" s="62"/>
      <c r="AF3" s="62"/>
      <c r="AG3" s="17"/>
      <c r="AH3" s="17"/>
    </row>
    <row r="4" spans="1:34" ht="113.25" hidden="1" customHeight="1">
      <c r="A4" s="15" t="s">
        <v>75</v>
      </c>
      <c r="B4" s="14" t="s">
        <v>78</v>
      </c>
      <c r="C4" s="17" t="s">
        <v>79</v>
      </c>
      <c r="D4" s="17" t="s">
        <v>80</v>
      </c>
      <c r="E4" s="17" t="s">
        <v>82</v>
      </c>
      <c r="F4" s="17" t="s">
        <v>83</v>
      </c>
      <c r="G4" s="18" t="s">
        <v>85</v>
      </c>
      <c r="H4" s="17" t="s">
        <v>86</v>
      </c>
      <c r="I4" s="350"/>
      <c r="J4" s="350">
        <v>0.25</v>
      </c>
      <c r="K4" s="350">
        <v>0.5</v>
      </c>
      <c r="L4" s="350">
        <v>0.75</v>
      </c>
      <c r="M4" s="350">
        <v>1</v>
      </c>
      <c r="N4" s="350">
        <v>1</v>
      </c>
      <c r="O4" s="181"/>
      <c r="P4" s="181"/>
      <c r="Q4" s="181"/>
      <c r="R4" s="181"/>
      <c r="S4" s="181"/>
      <c r="T4" s="288"/>
      <c r="U4" s="17" t="s">
        <v>87</v>
      </c>
      <c r="V4" s="17" t="s">
        <v>93</v>
      </c>
      <c r="W4" s="61">
        <v>190200000</v>
      </c>
      <c r="X4" s="291"/>
      <c r="Y4" s="60">
        <v>0.25</v>
      </c>
      <c r="Z4" s="60"/>
      <c r="AA4" s="60"/>
      <c r="AB4" s="60"/>
      <c r="AC4" s="60"/>
      <c r="AD4" s="17" t="s">
        <v>94</v>
      </c>
      <c r="AE4" s="62"/>
      <c r="AF4" s="62"/>
      <c r="AG4" s="17"/>
      <c r="AH4" s="17"/>
    </row>
    <row r="5" spans="1:34" ht="104.25" hidden="1" customHeight="1">
      <c r="A5" s="15" t="s">
        <v>75</v>
      </c>
      <c r="B5" s="14" t="s">
        <v>78</v>
      </c>
      <c r="C5" s="17" t="s">
        <v>79</v>
      </c>
      <c r="D5" s="17" t="s">
        <v>80</v>
      </c>
      <c r="E5" s="17" t="s">
        <v>82</v>
      </c>
      <c r="F5" s="17" t="s">
        <v>83</v>
      </c>
      <c r="G5" s="18" t="s">
        <v>85</v>
      </c>
      <c r="H5" s="17" t="s">
        <v>86</v>
      </c>
      <c r="I5" s="351"/>
      <c r="J5" s="351">
        <v>0.25</v>
      </c>
      <c r="K5" s="351">
        <v>0.5</v>
      </c>
      <c r="L5" s="351">
        <v>0.75</v>
      </c>
      <c r="M5" s="351">
        <v>1</v>
      </c>
      <c r="N5" s="351">
        <v>1</v>
      </c>
      <c r="O5" s="189"/>
      <c r="P5" s="181"/>
      <c r="Q5" s="181"/>
      <c r="R5" s="181"/>
      <c r="S5" s="181"/>
      <c r="T5" s="289"/>
      <c r="U5" s="17" t="s">
        <v>87</v>
      </c>
      <c r="V5" s="17" t="s">
        <v>96</v>
      </c>
      <c r="W5" s="61">
        <v>133100000</v>
      </c>
      <c r="X5" s="292"/>
      <c r="Y5" s="60">
        <v>0.25</v>
      </c>
      <c r="Z5" s="60"/>
      <c r="AA5" s="60"/>
      <c r="AB5" s="60"/>
      <c r="AC5" s="60"/>
      <c r="AD5" s="17" t="s">
        <v>97</v>
      </c>
      <c r="AE5" s="62"/>
      <c r="AF5" s="62"/>
      <c r="AG5" s="17"/>
      <c r="AH5" s="17"/>
    </row>
    <row r="6" spans="1:34" ht="76.5" hidden="1">
      <c r="A6" s="15" t="s">
        <v>75</v>
      </c>
      <c r="B6" s="15" t="s">
        <v>99</v>
      </c>
      <c r="C6" s="18" t="s">
        <v>79</v>
      </c>
      <c r="D6" s="17" t="s">
        <v>80</v>
      </c>
      <c r="E6" s="18" t="s">
        <v>101</v>
      </c>
      <c r="F6" s="18" t="s">
        <v>83</v>
      </c>
      <c r="G6" s="18" t="s">
        <v>103</v>
      </c>
      <c r="H6" s="18" t="s">
        <v>86</v>
      </c>
      <c r="I6" s="190">
        <v>0</v>
      </c>
      <c r="J6" s="190">
        <v>0.25</v>
      </c>
      <c r="K6" s="190">
        <v>0.5</v>
      </c>
      <c r="L6" s="190">
        <v>0.75</v>
      </c>
      <c r="M6" s="190">
        <v>1</v>
      </c>
      <c r="N6" s="190">
        <v>1</v>
      </c>
      <c r="O6" s="63"/>
      <c r="P6" s="63"/>
      <c r="Q6" s="63"/>
      <c r="R6" s="63"/>
      <c r="S6" s="63"/>
      <c r="T6" s="64">
        <v>88000000</v>
      </c>
      <c r="U6" s="18" t="s">
        <v>87</v>
      </c>
      <c r="V6" s="18" t="s">
        <v>104</v>
      </c>
      <c r="W6" s="65">
        <v>88000000</v>
      </c>
      <c r="X6" s="65">
        <f>+Y6*Z6+Y6*AA6+Y6*AB6+Y6*AC6</f>
        <v>0</v>
      </c>
      <c r="Y6" s="63">
        <v>1</v>
      </c>
      <c r="Z6" s="63"/>
      <c r="AA6" s="63"/>
      <c r="AB6" s="63"/>
      <c r="AC6" s="63"/>
      <c r="AD6" s="18" t="s">
        <v>105</v>
      </c>
      <c r="AE6" s="66"/>
      <c r="AF6" s="66"/>
      <c r="AG6" s="18"/>
      <c r="AH6" s="18"/>
    </row>
    <row r="7" spans="1:34" ht="102" hidden="1" customHeight="1">
      <c r="A7" s="15" t="s">
        <v>75</v>
      </c>
      <c r="B7" s="15" t="s">
        <v>108</v>
      </c>
      <c r="C7" s="68" t="s">
        <v>109</v>
      </c>
      <c r="D7" s="68" t="s">
        <v>110</v>
      </c>
      <c r="E7" s="68" t="s">
        <v>112</v>
      </c>
      <c r="F7" s="68" t="s">
        <v>113</v>
      </c>
      <c r="G7" s="68" t="s">
        <v>116</v>
      </c>
      <c r="H7" s="68" t="s">
        <v>117</v>
      </c>
      <c r="I7" s="191">
        <v>6</v>
      </c>
      <c r="J7" s="191">
        <v>6</v>
      </c>
      <c r="K7" s="191">
        <v>12</v>
      </c>
      <c r="L7" s="191">
        <v>25</v>
      </c>
      <c r="M7" s="191">
        <v>38</v>
      </c>
      <c r="N7" s="191">
        <v>38</v>
      </c>
      <c r="O7" s="68"/>
      <c r="P7" s="68"/>
      <c r="Q7" s="68"/>
      <c r="R7" s="68"/>
      <c r="S7" s="68"/>
      <c r="T7" s="69">
        <v>99200000</v>
      </c>
      <c r="U7" s="68" t="s">
        <v>118</v>
      </c>
      <c r="V7" s="68" t="s">
        <v>119</v>
      </c>
      <c r="W7" s="65">
        <v>99200000</v>
      </c>
      <c r="X7" s="65">
        <f>+Y7*Z7+Y7*AA7+Y7*AB7+Y7*AC7</f>
        <v>0</v>
      </c>
      <c r="Y7" s="63">
        <v>1</v>
      </c>
      <c r="Z7" s="63"/>
      <c r="AA7" s="63"/>
      <c r="AB7" s="63"/>
      <c r="AC7" s="63"/>
      <c r="AD7" s="18" t="s">
        <v>120</v>
      </c>
      <c r="AE7" s="66"/>
      <c r="AF7" s="66"/>
      <c r="AG7" s="68"/>
      <c r="AH7" s="68"/>
    </row>
    <row r="8" spans="1:34" ht="63.75" hidden="1" customHeight="1">
      <c r="A8" s="15" t="s">
        <v>75</v>
      </c>
      <c r="B8" s="15" t="s">
        <v>124</v>
      </c>
      <c r="C8" s="17" t="s">
        <v>125</v>
      </c>
      <c r="D8" s="17" t="s">
        <v>126</v>
      </c>
      <c r="E8" s="17" t="s">
        <v>128</v>
      </c>
      <c r="F8" s="17" t="s">
        <v>129</v>
      </c>
      <c r="G8" s="17" t="s">
        <v>133</v>
      </c>
      <c r="H8" s="17" t="s">
        <v>86</v>
      </c>
      <c r="I8" s="349">
        <v>0.9</v>
      </c>
      <c r="J8" s="349">
        <v>0.9</v>
      </c>
      <c r="K8" s="349">
        <v>0.9</v>
      </c>
      <c r="L8" s="349">
        <v>0.9</v>
      </c>
      <c r="M8" s="349">
        <v>0.9</v>
      </c>
      <c r="N8" s="349">
        <v>0.9</v>
      </c>
      <c r="O8" s="367"/>
      <c r="P8" s="60"/>
      <c r="Q8" s="60"/>
      <c r="R8" s="60"/>
      <c r="S8" s="367"/>
      <c r="T8" s="17"/>
      <c r="U8" s="18" t="s">
        <v>134</v>
      </c>
      <c r="V8" s="17" t="s">
        <v>135</v>
      </c>
      <c r="W8" s="17"/>
      <c r="X8" s="319">
        <f>+Y8*Z8+Y8*AA8+Y8*AB8+Y8*AC8+Y9*Z9+Y9*AA9+Y9*AB9+Y9*AC9</f>
        <v>0</v>
      </c>
      <c r="Y8" s="60">
        <v>0.5</v>
      </c>
      <c r="Z8" s="60"/>
      <c r="AA8" s="60"/>
      <c r="AB8" s="60"/>
      <c r="AC8" s="60"/>
      <c r="AD8" s="17" t="s">
        <v>136</v>
      </c>
      <c r="AE8" s="62"/>
      <c r="AF8" s="62"/>
      <c r="AG8" s="17"/>
      <c r="AH8" s="17"/>
    </row>
    <row r="9" spans="1:34" ht="76.5" hidden="1">
      <c r="A9" s="15" t="s">
        <v>75</v>
      </c>
      <c r="B9" s="15" t="s">
        <v>138</v>
      </c>
      <c r="C9" s="17" t="s">
        <v>125</v>
      </c>
      <c r="D9" s="17" t="s">
        <v>126</v>
      </c>
      <c r="E9" s="17" t="s">
        <v>128</v>
      </c>
      <c r="F9" s="17" t="s">
        <v>129</v>
      </c>
      <c r="G9" s="17" t="s">
        <v>133</v>
      </c>
      <c r="H9" s="17" t="s">
        <v>86</v>
      </c>
      <c r="I9" s="351"/>
      <c r="J9" s="351">
        <v>0.9</v>
      </c>
      <c r="K9" s="351">
        <v>0.9</v>
      </c>
      <c r="L9" s="351">
        <v>0.9</v>
      </c>
      <c r="M9" s="351">
        <v>0.9</v>
      </c>
      <c r="N9" s="351">
        <v>0.9</v>
      </c>
      <c r="O9" s="368"/>
      <c r="P9" s="60"/>
      <c r="Q9" s="60"/>
      <c r="R9" s="60"/>
      <c r="S9" s="368"/>
      <c r="T9" s="17"/>
      <c r="U9" s="18" t="s">
        <v>134</v>
      </c>
      <c r="V9" s="71" t="s">
        <v>139</v>
      </c>
      <c r="W9" s="71"/>
      <c r="X9" s="320"/>
      <c r="Y9" s="72">
        <v>0.5</v>
      </c>
      <c r="Z9" s="72"/>
      <c r="AA9" s="72"/>
      <c r="AB9" s="72"/>
      <c r="AC9" s="72"/>
      <c r="AD9" s="71" t="s">
        <v>140</v>
      </c>
      <c r="AE9" s="73"/>
      <c r="AF9" s="73"/>
      <c r="AG9" s="71"/>
      <c r="AH9" s="71"/>
    </row>
    <row r="10" spans="1:34" ht="69.75" hidden="1" customHeight="1">
      <c r="A10" s="15" t="s">
        <v>75</v>
      </c>
      <c r="B10" s="15" t="s">
        <v>143</v>
      </c>
      <c r="C10" s="18" t="s">
        <v>79</v>
      </c>
      <c r="D10" s="18" t="s">
        <v>80</v>
      </c>
      <c r="E10" s="18" t="s">
        <v>145</v>
      </c>
      <c r="F10" s="18" t="s">
        <v>83</v>
      </c>
      <c r="G10" s="18" t="s">
        <v>147</v>
      </c>
      <c r="H10" s="18" t="s">
        <v>86</v>
      </c>
      <c r="I10" s="319">
        <v>1</v>
      </c>
      <c r="J10" s="319">
        <v>0.1</v>
      </c>
      <c r="K10" s="319">
        <v>0.3</v>
      </c>
      <c r="L10" s="319">
        <v>0.8</v>
      </c>
      <c r="M10" s="319">
        <v>1</v>
      </c>
      <c r="N10" s="319">
        <v>1</v>
      </c>
      <c r="O10" s="63"/>
      <c r="P10" s="63"/>
      <c r="Q10" s="63"/>
      <c r="R10" s="63"/>
      <c r="S10" s="63"/>
      <c r="T10" s="290">
        <f>+W10+W11+W12+W13</f>
        <v>1500000000</v>
      </c>
      <c r="U10" s="18" t="s">
        <v>148</v>
      </c>
      <c r="V10" s="18" t="s">
        <v>149</v>
      </c>
      <c r="W10" s="65">
        <v>77000000</v>
      </c>
      <c r="X10" s="319">
        <f>+Y10*Z10+Y10*AA10+Y10*AB10+Y10*AC10+Y11*Z11+Y11*AA11+Y11*AB11+Y11*AC11+Y12*Z12+Y12*AA12+Y12*AB12+Y12*AC12+Y13*Z13+Y13*AA13+Y13*AB13+Y13*AC13</f>
        <v>0</v>
      </c>
      <c r="Y10" s="63">
        <v>0.15</v>
      </c>
      <c r="Z10" s="63"/>
      <c r="AA10" s="63"/>
      <c r="AB10" s="63"/>
      <c r="AC10" s="63"/>
      <c r="AD10" s="18" t="s">
        <v>150</v>
      </c>
      <c r="AE10" s="66"/>
      <c r="AF10" s="66"/>
      <c r="AG10" s="18"/>
      <c r="AH10" s="18"/>
    </row>
    <row r="11" spans="1:34" ht="64.5" hidden="1" customHeight="1">
      <c r="A11" s="15" t="s">
        <v>75</v>
      </c>
      <c r="B11" s="15" t="s">
        <v>143</v>
      </c>
      <c r="C11" s="18" t="s">
        <v>79</v>
      </c>
      <c r="D11" s="18" t="s">
        <v>80</v>
      </c>
      <c r="E11" s="18" t="s">
        <v>145</v>
      </c>
      <c r="F11" s="18" t="s">
        <v>83</v>
      </c>
      <c r="G11" s="18" t="s">
        <v>147</v>
      </c>
      <c r="H11" s="18" t="s">
        <v>86</v>
      </c>
      <c r="I11" s="321"/>
      <c r="J11" s="321">
        <v>0.1</v>
      </c>
      <c r="K11" s="321">
        <v>0.3</v>
      </c>
      <c r="L11" s="321">
        <v>0.8</v>
      </c>
      <c r="M11" s="321">
        <v>1</v>
      </c>
      <c r="N11" s="321">
        <v>1</v>
      </c>
      <c r="O11" s="182"/>
      <c r="P11" s="182"/>
      <c r="Q11" s="182"/>
      <c r="R11" s="182"/>
      <c r="S11" s="182"/>
      <c r="T11" s="291"/>
      <c r="U11" s="18" t="s">
        <v>148</v>
      </c>
      <c r="V11" s="18" t="s">
        <v>152</v>
      </c>
      <c r="W11" s="65">
        <v>1173000000</v>
      </c>
      <c r="X11" s="321"/>
      <c r="Y11" s="63">
        <v>0.5</v>
      </c>
      <c r="Z11" s="63"/>
      <c r="AA11" s="63"/>
      <c r="AB11" s="63"/>
      <c r="AC11" s="63"/>
      <c r="AD11" s="18" t="s">
        <v>153</v>
      </c>
      <c r="AE11" s="66"/>
      <c r="AF11" s="66"/>
      <c r="AG11" s="18"/>
      <c r="AH11" s="18"/>
    </row>
    <row r="12" spans="1:34" ht="69.75" hidden="1" customHeight="1">
      <c r="A12" s="15" t="s">
        <v>75</v>
      </c>
      <c r="B12" s="15" t="s">
        <v>143</v>
      </c>
      <c r="C12" s="18" t="s">
        <v>79</v>
      </c>
      <c r="D12" s="18" t="s">
        <v>80</v>
      </c>
      <c r="E12" s="18" t="s">
        <v>145</v>
      </c>
      <c r="F12" s="18" t="s">
        <v>83</v>
      </c>
      <c r="G12" s="18" t="s">
        <v>147</v>
      </c>
      <c r="H12" s="18" t="s">
        <v>86</v>
      </c>
      <c r="I12" s="321"/>
      <c r="J12" s="321">
        <v>0.1</v>
      </c>
      <c r="K12" s="321">
        <v>0.3</v>
      </c>
      <c r="L12" s="321">
        <v>0.8</v>
      </c>
      <c r="M12" s="321">
        <v>1</v>
      </c>
      <c r="N12" s="321">
        <v>1</v>
      </c>
      <c r="O12" s="182"/>
      <c r="P12" s="182"/>
      <c r="Q12" s="182"/>
      <c r="R12" s="182"/>
      <c r="S12" s="182"/>
      <c r="T12" s="291"/>
      <c r="U12" s="18" t="s">
        <v>148</v>
      </c>
      <c r="V12" s="18" t="s">
        <v>154</v>
      </c>
      <c r="W12" s="20">
        <v>40000000</v>
      </c>
      <c r="X12" s="321"/>
      <c r="Y12" s="75">
        <v>0.15</v>
      </c>
      <c r="Z12" s="75"/>
      <c r="AA12" s="75"/>
      <c r="AB12" s="75"/>
      <c r="AC12" s="75"/>
      <c r="AD12" s="18" t="s">
        <v>155</v>
      </c>
      <c r="AE12" s="76"/>
      <c r="AF12" s="76"/>
      <c r="AG12" s="18"/>
      <c r="AH12" s="18"/>
    </row>
    <row r="13" spans="1:34" ht="66.75" hidden="1" customHeight="1">
      <c r="A13" s="15" t="s">
        <v>75</v>
      </c>
      <c r="B13" s="15" t="s">
        <v>143</v>
      </c>
      <c r="C13" s="18" t="s">
        <v>79</v>
      </c>
      <c r="D13" s="18" t="s">
        <v>80</v>
      </c>
      <c r="E13" s="18" t="s">
        <v>145</v>
      </c>
      <c r="F13" s="18" t="s">
        <v>83</v>
      </c>
      <c r="G13" s="18" t="s">
        <v>147</v>
      </c>
      <c r="H13" s="18" t="s">
        <v>86</v>
      </c>
      <c r="I13" s="320"/>
      <c r="J13" s="320">
        <v>0.1</v>
      </c>
      <c r="K13" s="320">
        <v>0.3</v>
      </c>
      <c r="L13" s="320">
        <v>0.8</v>
      </c>
      <c r="M13" s="320">
        <v>1</v>
      </c>
      <c r="N13" s="320">
        <v>1</v>
      </c>
      <c r="O13" s="182"/>
      <c r="P13" s="182"/>
      <c r="Q13" s="182"/>
      <c r="R13" s="182"/>
      <c r="S13" s="182"/>
      <c r="T13" s="292"/>
      <c r="U13" s="18" t="s">
        <v>148</v>
      </c>
      <c r="V13" s="68" t="s">
        <v>156</v>
      </c>
      <c r="W13" s="77">
        <v>210000000</v>
      </c>
      <c r="X13" s="320"/>
      <c r="Y13" s="78">
        <v>0.2</v>
      </c>
      <c r="Z13" s="75"/>
      <c r="AA13" s="75"/>
      <c r="AB13" s="75"/>
      <c r="AC13" s="75"/>
      <c r="AD13" s="18" t="s">
        <v>157</v>
      </c>
      <c r="AE13" s="79"/>
      <c r="AF13" s="79"/>
      <c r="AG13" s="68"/>
      <c r="AH13" s="68"/>
    </row>
    <row r="14" spans="1:34" ht="87" hidden="1" customHeight="1">
      <c r="A14" s="15" t="s">
        <v>75</v>
      </c>
      <c r="B14" s="15" t="s">
        <v>158</v>
      </c>
      <c r="C14" s="68" t="s">
        <v>109</v>
      </c>
      <c r="D14" s="68" t="s">
        <v>110</v>
      </c>
      <c r="E14" s="68" t="s">
        <v>160</v>
      </c>
      <c r="F14" s="68" t="s">
        <v>113</v>
      </c>
      <c r="G14" s="68" t="s">
        <v>160</v>
      </c>
      <c r="H14" s="68" t="s">
        <v>117</v>
      </c>
      <c r="I14" s="191">
        <v>8</v>
      </c>
      <c r="J14" s="191">
        <v>4</v>
      </c>
      <c r="K14" s="191">
        <v>7</v>
      </c>
      <c r="L14" s="191">
        <v>8</v>
      </c>
      <c r="M14" s="191">
        <v>8</v>
      </c>
      <c r="N14" s="191">
        <v>8</v>
      </c>
      <c r="O14" s="191"/>
      <c r="P14" s="191"/>
      <c r="Q14" s="191"/>
      <c r="R14" s="191"/>
      <c r="S14" s="191"/>
      <c r="T14" s="77">
        <v>11828899990</v>
      </c>
      <c r="U14" s="68" t="s">
        <v>118</v>
      </c>
      <c r="V14" s="68" t="s">
        <v>163</v>
      </c>
      <c r="W14" s="77">
        <v>11828899990</v>
      </c>
      <c r="X14" s="190">
        <f>+Y14*Z14+Y14*AA14+Y14*AB14+Y14*AC14</f>
        <v>0</v>
      </c>
      <c r="Y14" s="78">
        <v>1</v>
      </c>
      <c r="Z14" s="75"/>
      <c r="AA14" s="75"/>
      <c r="AB14" s="75"/>
      <c r="AC14" s="75"/>
      <c r="AD14" s="18" t="s">
        <v>164</v>
      </c>
      <c r="AE14" s="79"/>
      <c r="AF14" s="79"/>
      <c r="AG14" s="68"/>
      <c r="AH14" s="68"/>
    </row>
    <row r="15" spans="1:34" ht="66.75" hidden="1" customHeight="1">
      <c r="A15" s="15" t="s">
        <v>75</v>
      </c>
      <c r="B15" s="15" t="s">
        <v>166</v>
      </c>
      <c r="C15" s="18" t="s">
        <v>167</v>
      </c>
      <c r="D15" s="18" t="s">
        <v>168</v>
      </c>
      <c r="E15" s="18" t="s">
        <v>170</v>
      </c>
      <c r="F15" s="18" t="s">
        <v>171</v>
      </c>
      <c r="G15" s="18" t="s">
        <v>174</v>
      </c>
      <c r="H15" s="18" t="s">
        <v>86</v>
      </c>
      <c r="I15" s="359">
        <v>0.5</v>
      </c>
      <c r="J15" s="359">
        <v>0</v>
      </c>
      <c r="K15" s="359">
        <v>0.1</v>
      </c>
      <c r="L15" s="359">
        <v>0.3</v>
      </c>
      <c r="M15" s="359">
        <v>1</v>
      </c>
      <c r="N15" s="359">
        <v>1</v>
      </c>
      <c r="O15" s="19"/>
      <c r="P15" s="19"/>
      <c r="Q15" s="19"/>
      <c r="R15" s="19"/>
      <c r="S15" s="19"/>
      <c r="T15" s="293">
        <f>+W15</f>
        <v>12530000000</v>
      </c>
      <c r="U15" s="18" t="s">
        <v>175</v>
      </c>
      <c r="V15" s="68" t="s">
        <v>176</v>
      </c>
      <c r="W15" s="80">
        <v>12530000000</v>
      </c>
      <c r="X15" s="290">
        <f>+Y15*Z15+Y15*AA15+Y15*AB15+Y15*AC15+Y16*Z16+Y16*AA16+Y16*AB16+Y16*AC16+Y17*Z17+Y17*AA17+Y17*AB17+Y17*AC17</f>
        <v>0</v>
      </c>
      <c r="Y15" s="81">
        <v>0.4</v>
      </c>
      <c r="Z15" s="81"/>
      <c r="AA15" s="81"/>
      <c r="AB15" s="81"/>
      <c r="AC15" s="81"/>
      <c r="AD15" s="68" t="s">
        <v>177</v>
      </c>
      <c r="AE15" s="82"/>
      <c r="AF15" s="79"/>
      <c r="AG15" s="68"/>
      <c r="AH15" s="68"/>
    </row>
    <row r="16" spans="1:34" ht="90.75" hidden="1" customHeight="1">
      <c r="A16" s="15" t="s">
        <v>75</v>
      </c>
      <c r="B16" s="15" t="s">
        <v>166</v>
      </c>
      <c r="C16" s="18" t="s">
        <v>167</v>
      </c>
      <c r="D16" s="18" t="s">
        <v>168</v>
      </c>
      <c r="E16" s="18" t="s">
        <v>170</v>
      </c>
      <c r="F16" s="18" t="s">
        <v>171</v>
      </c>
      <c r="G16" s="18" t="s">
        <v>174</v>
      </c>
      <c r="H16" s="18" t="s">
        <v>86</v>
      </c>
      <c r="I16" s="360"/>
      <c r="J16" s="360">
        <v>0</v>
      </c>
      <c r="K16" s="360">
        <v>0.1</v>
      </c>
      <c r="L16" s="360">
        <v>0.3</v>
      </c>
      <c r="M16" s="360">
        <v>1</v>
      </c>
      <c r="N16" s="360">
        <v>1</v>
      </c>
      <c r="O16" s="183"/>
      <c r="P16" s="183"/>
      <c r="Q16" s="183"/>
      <c r="R16" s="183"/>
      <c r="S16" s="183"/>
      <c r="T16" s="294"/>
      <c r="U16" s="18" t="s">
        <v>175</v>
      </c>
      <c r="V16" s="68" t="s">
        <v>180</v>
      </c>
      <c r="W16" s="83"/>
      <c r="X16" s="291"/>
      <c r="Y16" s="81">
        <v>0.3</v>
      </c>
      <c r="Z16" s="81"/>
      <c r="AA16" s="81"/>
      <c r="AB16" s="81"/>
      <c r="AC16" s="81"/>
      <c r="AD16" s="68" t="s">
        <v>181</v>
      </c>
      <c r="AE16" s="82"/>
      <c r="AF16" s="79"/>
      <c r="AG16" s="68"/>
      <c r="AH16" s="68"/>
    </row>
    <row r="17" spans="1:35" ht="66.75" hidden="1" customHeight="1">
      <c r="A17" s="15" t="s">
        <v>75</v>
      </c>
      <c r="B17" s="15" t="s">
        <v>166</v>
      </c>
      <c r="C17" s="18" t="s">
        <v>167</v>
      </c>
      <c r="D17" s="18" t="s">
        <v>168</v>
      </c>
      <c r="E17" s="18" t="s">
        <v>170</v>
      </c>
      <c r="F17" s="18" t="s">
        <v>171</v>
      </c>
      <c r="G17" s="18" t="s">
        <v>174</v>
      </c>
      <c r="H17" s="18" t="s">
        <v>86</v>
      </c>
      <c r="I17" s="361"/>
      <c r="J17" s="361">
        <v>0</v>
      </c>
      <c r="K17" s="361">
        <v>0.1</v>
      </c>
      <c r="L17" s="361">
        <v>0.3</v>
      </c>
      <c r="M17" s="361">
        <v>1</v>
      </c>
      <c r="N17" s="361">
        <v>1</v>
      </c>
      <c r="O17" s="183"/>
      <c r="P17" s="183"/>
      <c r="Q17" s="183"/>
      <c r="R17" s="183"/>
      <c r="S17" s="183"/>
      <c r="T17" s="295"/>
      <c r="U17" s="18" t="s">
        <v>175</v>
      </c>
      <c r="V17" s="68" t="s">
        <v>182</v>
      </c>
      <c r="W17" s="84"/>
      <c r="X17" s="292"/>
      <c r="Y17" s="81">
        <v>0.3</v>
      </c>
      <c r="Z17" s="81"/>
      <c r="AA17" s="81"/>
      <c r="AB17" s="81"/>
      <c r="AC17" s="81"/>
      <c r="AD17" s="68" t="s">
        <v>183</v>
      </c>
      <c r="AE17" s="82"/>
      <c r="AF17" s="79"/>
      <c r="AG17" s="68"/>
      <c r="AH17" s="68"/>
    </row>
    <row r="18" spans="1:35" ht="66.75" hidden="1" customHeight="1">
      <c r="A18" s="15" t="s">
        <v>75</v>
      </c>
      <c r="B18" s="15" t="s">
        <v>184</v>
      </c>
      <c r="C18" s="18" t="s">
        <v>167</v>
      </c>
      <c r="D18" s="18" t="s">
        <v>168</v>
      </c>
      <c r="E18" s="18" t="s">
        <v>186</v>
      </c>
      <c r="F18" s="18" t="s">
        <v>171</v>
      </c>
      <c r="G18" s="18" t="s">
        <v>189</v>
      </c>
      <c r="H18" s="18" t="s">
        <v>86</v>
      </c>
      <c r="I18" s="359">
        <v>0.5</v>
      </c>
      <c r="J18" s="359">
        <v>0.1</v>
      </c>
      <c r="K18" s="359">
        <v>0.4</v>
      </c>
      <c r="L18" s="359">
        <v>0.5</v>
      </c>
      <c r="M18" s="359">
        <v>0.7</v>
      </c>
      <c r="N18" s="359">
        <v>0.7</v>
      </c>
      <c r="O18" s="19"/>
      <c r="P18" s="19"/>
      <c r="Q18" s="19"/>
      <c r="R18" s="19"/>
      <c r="S18" s="19"/>
      <c r="T18" s="65">
        <v>0</v>
      </c>
      <c r="U18" s="18"/>
      <c r="V18" s="68" t="s">
        <v>190</v>
      </c>
      <c r="W18" s="84"/>
      <c r="X18" s="319">
        <f>+Y18*Z18+Y18*AA18+Y18*AB18+Y18*AC18+Y19*Z19+Y19*AA19+Y19*AB19+Y19*AC19+Y20*Z20+Y20*AA20+Y20*AB20+Y20*AC20</f>
        <v>0</v>
      </c>
      <c r="Y18" s="81">
        <v>0.25</v>
      </c>
      <c r="Z18" s="81"/>
      <c r="AA18" s="81"/>
      <c r="AB18" s="81"/>
      <c r="AC18" s="81"/>
      <c r="AD18" s="68" t="s">
        <v>191</v>
      </c>
      <c r="AE18" s="79"/>
      <c r="AF18" s="79"/>
      <c r="AG18" s="68"/>
      <c r="AH18" s="68"/>
    </row>
    <row r="19" spans="1:35" ht="66.75" hidden="1" customHeight="1">
      <c r="A19" s="15" t="s">
        <v>75</v>
      </c>
      <c r="B19" s="15" t="s">
        <v>184</v>
      </c>
      <c r="C19" s="18" t="s">
        <v>167</v>
      </c>
      <c r="D19" s="18" t="s">
        <v>168</v>
      </c>
      <c r="E19" s="18" t="s">
        <v>186</v>
      </c>
      <c r="F19" s="18" t="s">
        <v>171</v>
      </c>
      <c r="G19" s="18" t="s">
        <v>189</v>
      </c>
      <c r="H19" s="18" t="s">
        <v>86</v>
      </c>
      <c r="I19" s="360">
        <v>0.5</v>
      </c>
      <c r="J19" s="360">
        <v>0.1</v>
      </c>
      <c r="K19" s="360">
        <v>0.4</v>
      </c>
      <c r="L19" s="360">
        <v>0.5</v>
      </c>
      <c r="M19" s="360">
        <v>0.7</v>
      </c>
      <c r="N19" s="360">
        <v>0.7</v>
      </c>
      <c r="O19" s="19"/>
      <c r="P19" s="19"/>
      <c r="Q19" s="19"/>
      <c r="R19" s="19"/>
      <c r="S19" s="19"/>
      <c r="T19" s="65">
        <v>0</v>
      </c>
      <c r="U19" s="18"/>
      <c r="V19" s="68" t="s">
        <v>192</v>
      </c>
      <c r="W19" s="84"/>
      <c r="X19" s="321"/>
      <c r="Y19" s="81">
        <v>0.5</v>
      </c>
      <c r="Z19" s="81"/>
      <c r="AA19" s="81"/>
      <c r="AB19" s="81"/>
      <c r="AC19" s="81"/>
      <c r="AD19" s="68" t="s">
        <v>193</v>
      </c>
      <c r="AE19" s="79"/>
      <c r="AF19" s="79"/>
      <c r="AG19" s="68"/>
      <c r="AH19" s="68"/>
    </row>
    <row r="20" spans="1:35" ht="66.75" hidden="1" customHeight="1">
      <c r="A20" s="15" t="s">
        <v>75</v>
      </c>
      <c r="B20" s="15" t="s">
        <v>184</v>
      </c>
      <c r="C20" s="18" t="s">
        <v>167</v>
      </c>
      <c r="D20" s="18" t="s">
        <v>168</v>
      </c>
      <c r="E20" s="18" t="s">
        <v>186</v>
      </c>
      <c r="F20" s="18" t="s">
        <v>171</v>
      </c>
      <c r="G20" s="18" t="s">
        <v>189</v>
      </c>
      <c r="H20" s="18" t="s">
        <v>86</v>
      </c>
      <c r="I20" s="361">
        <v>0.5</v>
      </c>
      <c r="J20" s="361">
        <v>0.1</v>
      </c>
      <c r="K20" s="361">
        <v>0.4</v>
      </c>
      <c r="L20" s="361">
        <v>0.5</v>
      </c>
      <c r="M20" s="361">
        <v>0.7</v>
      </c>
      <c r="N20" s="361">
        <v>0.7</v>
      </c>
      <c r="O20" s="19"/>
      <c r="P20" s="19"/>
      <c r="Q20" s="19"/>
      <c r="R20" s="19"/>
      <c r="S20" s="19"/>
      <c r="T20" s="65">
        <v>0</v>
      </c>
      <c r="U20" s="18"/>
      <c r="V20" s="68" t="s">
        <v>194</v>
      </c>
      <c r="W20" s="84"/>
      <c r="X20" s="320"/>
      <c r="Y20" s="81">
        <v>0.25</v>
      </c>
      <c r="Z20" s="81"/>
      <c r="AA20" s="81"/>
      <c r="AB20" s="81"/>
      <c r="AC20" s="81"/>
      <c r="AD20" s="68" t="s">
        <v>195</v>
      </c>
      <c r="AE20" s="79"/>
      <c r="AF20" s="79"/>
      <c r="AG20" s="68"/>
      <c r="AH20" s="68"/>
    </row>
    <row r="21" spans="1:35" ht="76.5" hidden="1">
      <c r="A21" s="15" t="s">
        <v>75</v>
      </c>
      <c r="B21" s="15" t="s">
        <v>196</v>
      </c>
      <c r="C21" s="18" t="s">
        <v>197</v>
      </c>
      <c r="D21" s="18" t="s">
        <v>126</v>
      </c>
      <c r="E21" s="18" t="s">
        <v>199</v>
      </c>
      <c r="F21" s="18" t="s">
        <v>129</v>
      </c>
      <c r="G21" s="18" t="s">
        <v>201</v>
      </c>
      <c r="H21" s="18" t="s">
        <v>86</v>
      </c>
      <c r="I21" s="319">
        <v>1</v>
      </c>
      <c r="J21" s="319">
        <v>0.25</v>
      </c>
      <c r="K21" s="319">
        <v>0.5</v>
      </c>
      <c r="L21" s="319">
        <v>0.75</v>
      </c>
      <c r="M21" s="319">
        <v>1</v>
      </c>
      <c r="N21" s="319">
        <v>1</v>
      </c>
      <c r="O21" s="352"/>
      <c r="P21" s="63"/>
      <c r="Q21" s="63"/>
      <c r="R21" s="63"/>
      <c r="S21" s="63"/>
      <c r="T21" s="296">
        <f>+W23+W25</f>
        <v>230400000</v>
      </c>
      <c r="U21" s="18" t="s">
        <v>202</v>
      </c>
      <c r="V21" s="71" t="s">
        <v>203</v>
      </c>
      <c r="W21" s="71"/>
      <c r="X21" s="319">
        <f>+Y22*Z22+Y22*AA22+Y22*AB22+Y22*AC22+Y23*Z23+Y23*AA23+Y23*AB23+Y23*AC23+Y24*Z24+Y24*AA24+Y24*AB24+Y24*AC24+Y25*Z25+Y25*AA25+Y25*AB25+Y25*AC25+Y21*Z21+Y21*AA21+Y21*AB21+Y21*AC21</f>
        <v>0</v>
      </c>
      <c r="Y21" s="81">
        <v>0.2</v>
      </c>
      <c r="Z21" s="81"/>
      <c r="AA21" s="81"/>
      <c r="AB21" s="81"/>
      <c r="AC21" s="81"/>
      <c r="AD21" s="71" t="s">
        <v>204</v>
      </c>
      <c r="AE21" s="73"/>
      <c r="AF21" s="73"/>
      <c r="AG21" s="68"/>
      <c r="AH21" s="71"/>
    </row>
    <row r="22" spans="1:35" ht="76.5" hidden="1">
      <c r="A22" s="15" t="s">
        <v>75</v>
      </c>
      <c r="B22" s="15" t="s">
        <v>196</v>
      </c>
      <c r="C22" s="18" t="s">
        <v>197</v>
      </c>
      <c r="D22" s="18" t="s">
        <v>126</v>
      </c>
      <c r="E22" s="18" t="s">
        <v>199</v>
      </c>
      <c r="F22" s="18" t="s">
        <v>129</v>
      </c>
      <c r="G22" s="18" t="s">
        <v>201</v>
      </c>
      <c r="H22" s="18" t="s">
        <v>86</v>
      </c>
      <c r="I22" s="321"/>
      <c r="J22" s="321">
        <v>0.25</v>
      </c>
      <c r="K22" s="321">
        <v>0.5</v>
      </c>
      <c r="L22" s="321">
        <v>0.75</v>
      </c>
      <c r="M22" s="321">
        <v>1</v>
      </c>
      <c r="N22" s="321">
        <v>1</v>
      </c>
      <c r="O22" s="353"/>
      <c r="P22" s="182"/>
      <c r="Q22" s="182"/>
      <c r="R22" s="182"/>
      <c r="S22" s="182"/>
      <c r="T22" s="297"/>
      <c r="U22" s="18" t="s">
        <v>202</v>
      </c>
      <c r="V22" s="71" t="s">
        <v>206</v>
      </c>
      <c r="W22" s="71"/>
      <c r="X22" s="321"/>
      <c r="Y22" s="81">
        <v>0.15</v>
      </c>
      <c r="Z22" s="81"/>
      <c r="AA22" s="81"/>
      <c r="AB22" s="81"/>
      <c r="AC22" s="81"/>
      <c r="AD22" s="71" t="s">
        <v>207</v>
      </c>
      <c r="AE22" s="73"/>
      <c r="AF22" s="73"/>
      <c r="AG22" s="68"/>
      <c r="AH22" s="71"/>
    </row>
    <row r="23" spans="1:35" ht="76.5" hidden="1">
      <c r="A23" s="15" t="s">
        <v>75</v>
      </c>
      <c r="B23" s="15" t="s">
        <v>196</v>
      </c>
      <c r="C23" s="18" t="s">
        <v>197</v>
      </c>
      <c r="D23" s="18" t="s">
        <v>126</v>
      </c>
      <c r="E23" s="18" t="s">
        <v>199</v>
      </c>
      <c r="F23" s="18" t="s">
        <v>129</v>
      </c>
      <c r="G23" s="18" t="s">
        <v>201</v>
      </c>
      <c r="H23" s="18" t="s">
        <v>86</v>
      </c>
      <c r="I23" s="321"/>
      <c r="J23" s="321">
        <v>0.25</v>
      </c>
      <c r="K23" s="321">
        <v>0.5</v>
      </c>
      <c r="L23" s="321">
        <v>0.75</v>
      </c>
      <c r="M23" s="321">
        <v>1</v>
      </c>
      <c r="N23" s="321">
        <v>1</v>
      </c>
      <c r="O23" s="353"/>
      <c r="P23" s="182"/>
      <c r="Q23" s="182"/>
      <c r="R23" s="182"/>
      <c r="S23" s="182"/>
      <c r="T23" s="297"/>
      <c r="U23" s="18" t="s">
        <v>202</v>
      </c>
      <c r="V23" s="71" t="s">
        <v>209</v>
      </c>
      <c r="W23" s="85">
        <v>180400000</v>
      </c>
      <c r="X23" s="321"/>
      <c r="Y23" s="81">
        <v>0.25</v>
      </c>
      <c r="Z23" s="63"/>
      <c r="AA23" s="63"/>
      <c r="AB23" s="63"/>
      <c r="AC23" s="63"/>
      <c r="AD23" s="17" t="s">
        <v>210</v>
      </c>
      <c r="AE23" s="62"/>
      <c r="AF23" s="73"/>
      <c r="AG23" s="68"/>
      <c r="AH23" s="71"/>
    </row>
    <row r="24" spans="1:35" ht="76.5" hidden="1">
      <c r="A24" s="15" t="s">
        <v>75</v>
      </c>
      <c r="B24" s="15" t="s">
        <v>196</v>
      </c>
      <c r="C24" s="18" t="s">
        <v>197</v>
      </c>
      <c r="D24" s="18" t="s">
        <v>126</v>
      </c>
      <c r="E24" s="18" t="s">
        <v>199</v>
      </c>
      <c r="F24" s="18" t="s">
        <v>129</v>
      </c>
      <c r="G24" s="18" t="s">
        <v>201</v>
      </c>
      <c r="H24" s="18" t="s">
        <v>86</v>
      </c>
      <c r="I24" s="321"/>
      <c r="J24" s="321">
        <v>0.25</v>
      </c>
      <c r="K24" s="321">
        <v>0.5</v>
      </c>
      <c r="L24" s="321">
        <v>0.75</v>
      </c>
      <c r="M24" s="321">
        <v>1</v>
      </c>
      <c r="N24" s="321">
        <v>1</v>
      </c>
      <c r="O24" s="353"/>
      <c r="P24" s="182"/>
      <c r="Q24" s="182"/>
      <c r="R24" s="182"/>
      <c r="S24" s="182"/>
      <c r="T24" s="297"/>
      <c r="U24" s="18" t="s">
        <v>202</v>
      </c>
      <c r="V24" s="17" t="s">
        <v>212</v>
      </c>
      <c r="W24" s="17"/>
      <c r="X24" s="321"/>
      <c r="Y24" s="86">
        <v>0.2</v>
      </c>
      <c r="Z24" s="86"/>
      <c r="AA24" s="86"/>
      <c r="AB24" s="86"/>
      <c r="AC24" s="86"/>
      <c r="AD24" s="17" t="s">
        <v>213</v>
      </c>
      <c r="AE24" s="87"/>
      <c r="AF24" s="62"/>
      <c r="AG24" s="18"/>
      <c r="AH24" s="17"/>
    </row>
    <row r="25" spans="1:35" ht="76.5" hidden="1">
      <c r="A25" s="15" t="s">
        <v>75</v>
      </c>
      <c r="B25" s="15" t="s">
        <v>196</v>
      </c>
      <c r="C25" s="18" t="s">
        <v>197</v>
      </c>
      <c r="D25" s="18" t="s">
        <v>126</v>
      </c>
      <c r="E25" s="18" t="s">
        <v>199</v>
      </c>
      <c r="F25" s="18" t="s">
        <v>129</v>
      </c>
      <c r="G25" s="18" t="s">
        <v>201</v>
      </c>
      <c r="H25" s="18" t="s">
        <v>86</v>
      </c>
      <c r="I25" s="320"/>
      <c r="J25" s="320">
        <v>0.25</v>
      </c>
      <c r="K25" s="320">
        <v>0.5</v>
      </c>
      <c r="L25" s="320">
        <v>0.75</v>
      </c>
      <c r="M25" s="320">
        <v>1</v>
      </c>
      <c r="N25" s="320">
        <v>1</v>
      </c>
      <c r="O25" s="354"/>
      <c r="P25" s="182"/>
      <c r="Q25" s="182"/>
      <c r="R25" s="182"/>
      <c r="S25" s="182"/>
      <c r="T25" s="298"/>
      <c r="U25" s="18" t="s">
        <v>202</v>
      </c>
      <c r="V25" s="71" t="s">
        <v>215</v>
      </c>
      <c r="W25" s="85">
        <v>50000000</v>
      </c>
      <c r="X25" s="320"/>
      <c r="Y25" s="81">
        <v>0.2</v>
      </c>
      <c r="Z25" s="81"/>
      <c r="AA25" s="81"/>
      <c r="AB25" s="81"/>
      <c r="AC25" s="81"/>
      <c r="AD25" s="71" t="s">
        <v>216</v>
      </c>
      <c r="AE25" s="73"/>
      <c r="AF25" s="73"/>
      <c r="AG25" s="68"/>
      <c r="AH25" s="71"/>
      <c r="AI25" s="12"/>
    </row>
    <row r="26" spans="1:35" ht="66.75" hidden="1" customHeight="1">
      <c r="A26" s="15" t="s">
        <v>75</v>
      </c>
      <c r="B26" s="15" t="s">
        <v>218</v>
      </c>
      <c r="C26" s="17" t="s">
        <v>197</v>
      </c>
      <c r="D26" s="17" t="s">
        <v>126</v>
      </c>
      <c r="E26" s="18" t="s">
        <v>220</v>
      </c>
      <c r="F26" s="18" t="s">
        <v>221</v>
      </c>
      <c r="G26" s="17" t="s">
        <v>223</v>
      </c>
      <c r="H26" s="18" t="s">
        <v>86</v>
      </c>
      <c r="I26" s="357">
        <v>0</v>
      </c>
      <c r="J26" s="319">
        <v>0.25</v>
      </c>
      <c r="K26" s="357">
        <v>0.5</v>
      </c>
      <c r="L26" s="357">
        <v>0.75</v>
      </c>
      <c r="M26" s="357">
        <v>1</v>
      </c>
      <c r="N26" s="319">
        <v>1</v>
      </c>
      <c r="O26" s="355"/>
      <c r="P26" s="19"/>
      <c r="Q26" s="19"/>
      <c r="R26" s="19"/>
      <c r="S26" s="355"/>
      <c r="T26" s="293">
        <f>+W27</f>
        <v>47300000</v>
      </c>
      <c r="U26" s="18" t="s">
        <v>224</v>
      </c>
      <c r="V26" s="88" t="s">
        <v>225</v>
      </c>
      <c r="W26" s="89"/>
      <c r="X26" s="319">
        <f>+Y26*Z26+Y26*AA26+Y26*AB26+Y26*AC26+Y27*Z27+Y27*AA27+Y27*AB27+Y27*AC27</f>
        <v>0</v>
      </c>
      <c r="Y26" s="90">
        <v>0.5</v>
      </c>
      <c r="Z26" s="187"/>
      <c r="AA26" s="187"/>
      <c r="AB26" s="187"/>
      <c r="AC26" s="187"/>
      <c r="AD26" s="91" t="s">
        <v>226</v>
      </c>
      <c r="AE26" s="73"/>
      <c r="AF26" s="73"/>
      <c r="AG26" s="71"/>
      <c r="AH26" s="71"/>
      <c r="AI26" s="12"/>
    </row>
    <row r="27" spans="1:35" ht="66.75" hidden="1" customHeight="1">
      <c r="A27" s="15" t="s">
        <v>75</v>
      </c>
      <c r="B27" s="15" t="s">
        <v>218</v>
      </c>
      <c r="C27" s="17" t="s">
        <v>197</v>
      </c>
      <c r="D27" s="17" t="s">
        <v>126</v>
      </c>
      <c r="E27" s="18" t="s">
        <v>220</v>
      </c>
      <c r="F27" s="18" t="s">
        <v>221</v>
      </c>
      <c r="G27" s="17" t="s">
        <v>223</v>
      </c>
      <c r="H27" s="18" t="s">
        <v>86</v>
      </c>
      <c r="I27" s="358"/>
      <c r="J27" s="320">
        <v>0.25</v>
      </c>
      <c r="K27" s="358">
        <v>0.5</v>
      </c>
      <c r="L27" s="358">
        <v>0.75</v>
      </c>
      <c r="M27" s="358">
        <v>1</v>
      </c>
      <c r="N27" s="320">
        <v>1</v>
      </c>
      <c r="O27" s="356"/>
      <c r="P27" s="183"/>
      <c r="Q27" s="183"/>
      <c r="R27" s="183"/>
      <c r="S27" s="356"/>
      <c r="T27" s="295"/>
      <c r="U27" s="18" t="s">
        <v>224</v>
      </c>
      <c r="V27" s="88" t="s">
        <v>227</v>
      </c>
      <c r="W27" s="92">
        <v>47300000</v>
      </c>
      <c r="X27" s="321"/>
      <c r="Y27" s="93">
        <v>0.5</v>
      </c>
      <c r="Z27" s="93"/>
      <c r="AA27" s="93"/>
      <c r="AB27" s="93"/>
      <c r="AC27" s="93"/>
      <c r="AD27" s="91" t="s">
        <v>228</v>
      </c>
      <c r="AE27" s="73"/>
      <c r="AF27" s="73"/>
      <c r="AG27" s="71"/>
      <c r="AH27" s="71"/>
    </row>
    <row r="28" spans="1:35" ht="94.5" customHeight="1">
      <c r="A28" s="55" t="s">
        <v>231</v>
      </c>
      <c r="B28" s="28" t="s">
        <v>234</v>
      </c>
      <c r="C28" s="22" t="s">
        <v>235</v>
      </c>
      <c r="D28" s="22" t="s">
        <v>236</v>
      </c>
      <c r="E28" s="22" t="s">
        <v>238</v>
      </c>
      <c r="F28" s="22" t="s">
        <v>239</v>
      </c>
      <c r="G28" s="22" t="s">
        <v>242</v>
      </c>
      <c r="H28" s="22" t="s">
        <v>86</v>
      </c>
      <c r="I28" s="346">
        <v>80</v>
      </c>
      <c r="J28" s="362">
        <v>0.25</v>
      </c>
      <c r="K28" s="27">
        <v>0.5</v>
      </c>
      <c r="L28" s="27">
        <v>0.75</v>
      </c>
      <c r="M28" s="27">
        <v>1</v>
      </c>
      <c r="N28" s="362">
        <v>1</v>
      </c>
      <c r="O28" s="364">
        <v>0.2545</v>
      </c>
      <c r="P28" s="27"/>
      <c r="Q28" s="27"/>
      <c r="R28" s="27"/>
      <c r="S28" s="364">
        <f>+O28</f>
        <v>0.2545</v>
      </c>
      <c r="T28" s="308">
        <f>+W28+W29</f>
        <v>167200000</v>
      </c>
      <c r="U28" s="26" t="s">
        <v>243</v>
      </c>
      <c r="V28" s="94" t="s">
        <v>244</v>
      </c>
      <c r="W28" s="206">
        <f xml:space="preserve"> 77000000+22550000</f>
        <v>99550000</v>
      </c>
      <c r="X28" s="331">
        <f>+Y28*Z28+Y28*AA28+Y28*AB28+Y28*AC28+Y29*Z29+Y29*AA29+Y29*AB29+Y29*AC29</f>
        <v>0.25</v>
      </c>
      <c r="Y28" s="218">
        <v>0.53</v>
      </c>
      <c r="Z28" s="96">
        <v>0.25</v>
      </c>
      <c r="AA28" s="96"/>
      <c r="AB28" s="96"/>
      <c r="AC28" s="96"/>
      <c r="AD28" s="94" t="s">
        <v>245</v>
      </c>
      <c r="AE28" s="97" t="s">
        <v>498</v>
      </c>
      <c r="AF28" s="97"/>
      <c r="AG28" s="94"/>
      <c r="AH28" s="94"/>
    </row>
    <row r="29" spans="1:35" ht="94.5" customHeight="1">
      <c r="A29" s="55" t="s">
        <v>231</v>
      </c>
      <c r="B29" s="30" t="s">
        <v>234</v>
      </c>
      <c r="C29" s="22" t="s">
        <v>235</v>
      </c>
      <c r="D29" s="22" t="s">
        <v>236</v>
      </c>
      <c r="E29" s="22" t="s">
        <v>238</v>
      </c>
      <c r="F29" s="22" t="s">
        <v>239</v>
      </c>
      <c r="G29" s="22" t="s">
        <v>242</v>
      </c>
      <c r="H29" s="22" t="s">
        <v>86</v>
      </c>
      <c r="I29" s="348"/>
      <c r="J29" s="363"/>
      <c r="K29" s="27">
        <v>0.5</v>
      </c>
      <c r="L29" s="27">
        <v>0.75</v>
      </c>
      <c r="M29" s="27">
        <v>1</v>
      </c>
      <c r="N29" s="363">
        <v>1</v>
      </c>
      <c r="O29" s="365"/>
      <c r="P29" s="184"/>
      <c r="Q29" s="184"/>
      <c r="R29" s="184"/>
      <c r="S29" s="365"/>
      <c r="T29" s="309"/>
      <c r="U29" s="26" t="s">
        <v>243</v>
      </c>
      <c r="V29" s="94" t="s">
        <v>247</v>
      </c>
      <c r="W29" s="206">
        <f xml:space="preserve"> 45100000 + 22550000</f>
        <v>67650000</v>
      </c>
      <c r="X29" s="331"/>
      <c r="Y29" s="218">
        <v>0.47</v>
      </c>
      <c r="Z29" s="96">
        <v>0.25</v>
      </c>
      <c r="AA29" s="96"/>
      <c r="AB29" s="96"/>
      <c r="AC29" s="96"/>
      <c r="AD29" s="94" t="s">
        <v>248</v>
      </c>
      <c r="AE29" s="97" t="s">
        <v>499</v>
      </c>
      <c r="AF29" s="97"/>
      <c r="AG29" s="94"/>
      <c r="AH29" s="94"/>
    </row>
    <row r="30" spans="1:35" ht="128.25" hidden="1" customHeight="1">
      <c r="A30" s="55" t="s">
        <v>231</v>
      </c>
      <c r="B30" s="98" t="s">
        <v>250</v>
      </c>
      <c r="C30" s="94" t="s">
        <v>251</v>
      </c>
      <c r="D30" s="94" t="s">
        <v>110</v>
      </c>
      <c r="E30" s="94" t="s">
        <v>253</v>
      </c>
      <c r="F30" s="94" t="s">
        <v>113</v>
      </c>
      <c r="G30" s="100" t="s">
        <v>253</v>
      </c>
      <c r="H30" s="94" t="s">
        <v>117</v>
      </c>
      <c r="I30" s="192">
        <v>0</v>
      </c>
      <c r="J30" s="192">
        <v>1</v>
      </c>
      <c r="K30" s="192">
        <v>2</v>
      </c>
      <c r="L30" s="192">
        <v>3</v>
      </c>
      <c r="M30" s="192">
        <v>4</v>
      </c>
      <c r="N30" s="192">
        <v>4</v>
      </c>
      <c r="O30" s="26"/>
      <c r="P30" s="26"/>
      <c r="Q30" s="26"/>
      <c r="R30" s="26"/>
      <c r="S30" s="26"/>
      <c r="T30" s="101">
        <v>271500000</v>
      </c>
      <c r="U30" s="94" t="s">
        <v>118</v>
      </c>
      <c r="V30" s="94" t="s">
        <v>256</v>
      </c>
      <c r="W30" s="206">
        <v>271500000</v>
      </c>
      <c r="X30" s="219">
        <f>+Y30*Z30+Y30*AA30+Y30*AB30+Y30*AC30</f>
        <v>0</v>
      </c>
      <c r="Y30" s="207">
        <v>1</v>
      </c>
      <c r="Z30" s="102"/>
      <c r="AA30" s="102"/>
      <c r="AB30" s="102"/>
      <c r="AC30" s="102"/>
      <c r="AD30" s="94" t="s">
        <v>257</v>
      </c>
      <c r="AE30" s="97"/>
      <c r="AF30" s="97"/>
      <c r="AG30" s="94"/>
      <c r="AH30" s="94"/>
    </row>
    <row r="31" spans="1:35" ht="51">
      <c r="A31" s="55" t="s">
        <v>231</v>
      </c>
      <c r="B31" s="28" t="s">
        <v>261</v>
      </c>
      <c r="C31" s="22" t="s">
        <v>262</v>
      </c>
      <c r="D31" s="22" t="s">
        <v>236</v>
      </c>
      <c r="E31" s="23" t="s">
        <v>264</v>
      </c>
      <c r="F31" s="23" t="s">
        <v>265</v>
      </c>
      <c r="G31" s="23" t="s">
        <v>267</v>
      </c>
      <c r="H31" s="23" t="s">
        <v>117</v>
      </c>
      <c r="I31" s="346" t="s">
        <v>134</v>
      </c>
      <c r="J31" s="103">
        <v>1</v>
      </c>
      <c r="K31" s="103"/>
      <c r="L31" s="103"/>
      <c r="M31" s="103"/>
      <c r="N31" s="194">
        <v>1</v>
      </c>
      <c r="O31" s="193"/>
      <c r="P31" s="193"/>
      <c r="Q31" s="193"/>
      <c r="R31" s="193"/>
      <c r="S31" s="254">
        <v>1</v>
      </c>
      <c r="T31" s="369">
        <f>+W33</f>
        <v>143000000</v>
      </c>
      <c r="U31" s="23" t="s">
        <v>224</v>
      </c>
      <c r="V31" s="23" t="s">
        <v>268</v>
      </c>
      <c r="W31" s="23"/>
      <c r="X31" s="332">
        <f>+Y31*Z31+Y31*AA31+Y31*AB31+Y31*AC31+Y32*Z32+Y32*AA32+Y32*AB32+Y32*AC32+Y33*Z33+Y33*AA33+Y33*AB33+Y33*AC33</f>
        <v>0.25</v>
      </c>
      <c r="Y31" s="96">
        <v>0.25</v>
      </c>
      <c r="Z31" s="96">
        <v>1</v>
      </c>
      <c r="AA31" s="96"/>
      <c r="AB31" s="96"/>
      <c r="AC31" s="96"/>
      <c r="AD31" s="23" t="s">
        <v>269</v>
      </c>
      <c r="AE31" s="97" t="s">
        <v>500</v>
      </c>
      <c r="AF31" s="97"/>
      <c r="AG31" s="23"/>
      <c r="AH31" s="23"/>
    </row>
    <row r="32" spans="1:35" ht="51">
      <c r="A32" s="55" t="s">
        <v>231</v>
      </c>
      <c r="B32" s="28" t="s">
        <v>261</v>
      </c>
      <c r="C32" s="22" t="s">
        <v>262</v>
      </c>
      <c r="D32" s="22" t="s">
        <v>236</v>
      </c>
      <c r="E32" s="23" t="s">
        <v>272</v>
      </c>
      <c r="F32" s="23" t="s">
        <v>265</v>
      </c>
      <c r="G32" s="23" t="s">
        <v>273</v>
      </c>
      <c r="H32" s="23" t="s">
        <v>117</v>
      </c>
      <c r="I32" s="347"/>
      <c r="J32" s="103"/>
      <c r="K32" s="103">
        <v>1</v>
      </c>
      <c r="L32" s="103"/>
      <c r="M32" s="103"/>
      <c r="N32" s="194">
        <v>1</v>
      </c>
      <c r="O32" s="193"/>
      <c r="P32" s="193"/>
      <c r="Q32" s="193"/>
      <c r="R32" s="193"/>
      <c r="S32" s="193"/>
      <c r="T32" s="370"/>
      <c r="U32" s="23" t="s">
        <v>224</v>
      </c>
      <c r="V32" s="23" t="s">
        <v>274</v>
      </c>
      <c r="W32" s="23"/>
      <c r="X32" s="332"/>
      <c r="Y32" s="96">
        <v>0.25</v>
      </c>
      <c r="Z32" s="96"/>
      <c r="AA32" s="96"/>
      <c r="AB32" s="96"/>
      <c r="AC32" s="96"/>
      <c r="AD32" s="23" t="s">
        <v>275</v>
      </c>
      <c r="AE32" s="97"/>
      <c r="AF32" s="97"/>
      <c r="AG32" s="23"/>
      <c r="AH32" s="23"/>
    </row>
    <row r="33" spans="1:34" ht="51">
      <c r="A33" s="55" t="s">
        <v>231</v>
      </c>
      <c r="B33" s="28" t="s">
        <v>261</v>
      </c>
      <c r="C33" s="22" t="s">
        <v>262</v>
      </c>
      <c r="D33" s="22" t="s">
        <v>236</v>
      </c>
      <c r="E33" s="23" t="s">
        <v>277</v>
      </c>
      <c r="F33" s="23" t="s">
        <v>265</v>
      </c>
      <c r="G33" s="23" t="s">
        <v>278</v>
      </c>
      <c r="H33" s="23" t="s">
        <v>117</v>
      </c>
      <c r="I33" s="348"/>
      <c r="J33" s="103"/>
      <c r="K33" s="103"/>
      <c r="L33" s="103">
        <v>1</v>
      </c>
      <c r="M33" s="103">
        <v>2</v>
      </c>
      <c r="N33" s="194">
        <v>2</v>
      </c>
      <c r="O33" s="199"/>
      <c r="P33" s="199"/>
      <c r="Q33" s="199"/>
      <c r="R33" s="199"/>
      <c r="S33" s="199"/>
      <c r="T33" s="371"/>
      <c r="U33" s="23" t="s">
        <v>224</v>
      </c>
      <c r="V33" s="23" t="s">
        <v>279</v>
      </c>
      <c r="W33" s="104">
        <f>110000000+33000000</f>
        <v>143000000</v>
      </c>
      <c r="X33" s="333"/>
      <c r="Y33" s="96">
        <v>0.5</v>
      </c>
      <c r="Z33" s="96"/>
      <c r="AA33" s="96"/>
      <c r="AB33" s="96"/>
      <c r="AC33" s="96"/>
      <c r="AD33" s="23" t="s">
        <v>280</v>
      </c>
      <c r="AE33" s="97"/>
      <c r="AF33" s="97"/>
      <c r="AG33" s="23"/>
      <c r="AH33" s="23"/>
    </row>
    <row r="34" spans="1:34" ht="89.25" hidden="1">
      <c r="A34" s="25" t="s">
        <v>282</v>
      </c>
      <c r="B34" s="58" t="s">
        <v>285</v>
      </c>
      <c r="C34" s="24" t="s">
        <v>286</v>
      </c>
      <c r="D34" s="24" t="s">
        <v>240</v>
      </c>
      <c r="E34" s="24" t="s">
        <v>288</v>
      </c>
      <c r="F34" s="24" t="s">
        <v>113</v>
      </c>
      <c r="G34" s="24" t="s">
        <v>290</v>
      </c>
      <c r="H34" s="105" t="s">
        <v>86</v>
      </c>
      <c r="I34" s="24">
        <v>0</v>
      </c>
      <c r="J34" s="106">
        <v>0.25</v>
      </c>
      <c r="K34" s="107">
        <v>0.5</v>
      </c>
      <c r="L34" s="107">
        <v>0.75</v>
      </c>
      <c r="M34" s="108">
        <v>1</v>
      </c>
      <c r="N34" s="196">
        <v>1</v>
      </c>
      <c r="O34" s="195"/>
      <c r="P34" s="195"/>
      <c r="Q34" s="195"/>
      <c r="R34" s="195"/>
      <c r="S34" s="195"/>
      <c r="T34" s="198">
        <v>311300000</v>
      </c>
      <c r="U34" s="24" t="s">
        <v>118</v>
      </c>
      <c r="V34" s="24" t="s">
        <v>291</v>
      </c>
      <c r="W34" s="110">
        <v>311300000</v>
      </c>
      <c r="X34" s="208">
        <f>+Y34*Z34+Y34*AA34+Y34*AB34+Y34*AC34</f>
        <v>0</v>
      </c>
      <c r="Y34" s="106">
        <v>1</v>
      </c>
      <c r="Z34" s="106"/>
      <c r="AA34" s="106"/>
      <c r="AB34" s="106"/>
      <c r="AC34" s="106"/>
      <c r="AD34" s="24" t="s">
        <v>292</v>
      </c>
      <c r="AE34" s="111"/>
      <c r="AF34" s="111"/>
      <c r="AG34" s="24"/>
      <c r="AH34" s="24"/>
    </row>
    <row r="35" spans="1:34" ht="63.75" hidden="1">
      <c r="A35" s="25" t="s">
        <v>282</v>
      </c>
      <c r="B35" s="25" t="s">
        <v>295</v>
      </c>
      <c r="C35" s="21" t="s">
        <v>296</v>
      </c>
      <c r="D35" s="21" t="s">
        <v>126</v>
      </c>
      <c r="E35" s="112" t="s">
        <v>298</v>
      </c>
      <c r="F35" s="112" t="s">
        <v>129</v>
      </c>
      <c r="G35" s="112" t="s">
        <v>302</v>
      </c>
      <c r="H35" s="105" t="s">
        <v>86</v>
      </c>
      <c r="I35" s="113">
        <v>1</v>
      </c>
      <c r="J35" s="106">
        <v>0.25</v>
      </c>
      <c r="K35" s="107">
        <v>0.5</v>
      </c>
      <c r="L35" s="107">
        <v>0.75</v>
      </c>
      <c r="M35" s="108">
        <v>1</v>
      </c>
      <c r="N35" s="127">
        <v>1</v>
      </c>
      <c r="O35" s="114"/>
      <c r="P35" s="114"/>
      <c r="Q35" s="114"/>
      <c r="R35" s="114"/>
      <c r="S35" s="114"/>
      <c r="T35" s="372">
        <f>+W35</f>
        <v>110000000</v>
      </c>
      <c r="U35" s="24" t="s">
        <v>303</v>
      </c>
      <c r="V35" s="112" t="s">
        <v>304</v>
      </c>
      <c r="W35" s="115">
        <v>110000000</v>
      </c>
      <c r="X35" s="334">
        <f>+Y35*Z35+Y35*AA35+Y35*AB35+Y35*AC35+Y36*Z36+Y36*AA36+Y36*AB36+Y36*AC36</f>
        <v>0</v>
      </c>
      <c r="Y35" s="106">
        <v>0.5</v>
      </c>
      <c r="Z35" s="126"/>
      <c r="AA35" s="126"/>
      <c r="AB35" s="126"/>
      <c r="AC35" s="126"/>
      <c r="AD35" s="112" t="s">
        <v>305</v>
      </c>
      <c r="AE35" s="116"/>
      <c r="AF35" s="116"/>
      <c r="AG35" s="112"/>
      <c r="AH35" s="105"/>
    </row>
    <row r="36" spans="1:34" ht="63.75" hidden="1">
      <c r="A36" s="25" t="s">
        <v>282</v>
      </c>
      <c r="B36" s="25" t="s">
        <v>295</v>
      </c>
      <c r="C36" s="21" t="s">
        <v>296</v>
      </c>
      <c r="D36" s="21" t="s">
        <v>126</v>
      </c>
      <c r="E36" s="112" t="s">
        <v>309</v>
      </c>
      <c r="F36" s="112" t="s">
        <v>129</v>
      </c>
      <c r="G36" s="112" t="s">
        <v>310</v>
      </c>
      <c r="H36" s="105" t="s">
        <v>86</v>
      </c>
      <c r="I36" s="113">
        <v>1</v>
      </c>
      <c r="J36" s="106">
        <v>0.25</v>
      </c>
      <c r="K36" s="107">
        <v>0.5</v>
      </c>
      <c r="L36" s="107">
        <v>0.75</v>
      </c>
      <c r="M36" s="108">
        <v>1</v>
      </c>
      <c r="N36" s="127">
        <v>1</v>
      </c>
      <c r="O36" s="114"/>
      <c r="P36" s="114"/>
      <c r="Q36" s="114"/>
      <c r="R36" s="114"/>
      <c r="S36" s="114"/>
      <c r="T36" s="373"/>
      <c r="U36" s="24"/>
      <c r="V36" s="112" t="s">
        <v>311</v>
      </c>
      <c r="W36" s="119"/>
      <c r="X36" s="335"/>
      <c r="Y36" s="106">
        <v>0.5</v>
      </c>
      <c r="Z36" s="126"/>
      <c r="AA36" s="126"/>
      <c r="AB36" s="126"/>
      <c r="AC36" s="126"/>
      <c r="AD36" s="112" t="s">
        <v>312</v>
      </c>
      <c r="AE36" s="116"/>
      <c r="AF36" s="116"/>
      <c r="AG36" s="112"/>
      <c r="AH36" s="105"/>
    </row>
    <row r="37" spans="1:34" ht="102" hidden="1" customHeight="1">
      <c r="A37" s="25" t="s">
        <v>282</v>
      </c>
      <c r="B37" s="58" t="s">
        <v>316</v>
      </c>
      <c r="C37" s="120" t="s">
        <v>197</v>
      </c>
      <c r="D37" s="121" t="s">
        <v>126</v>
      </c>
      <c r="E37" s="122" t="s">
        <v>309</v>
      </c>
      <c r="F37" s="121" t="s">
        <v>129</v>
      </c>
      <c r="G37" s="123" t="s">
        <v>318</v>
      </c>
      <c r="H37" s="105" t="s">
        <v>86</v>
      </c>
      <c r="I37" s="124">
        <v>1</v>
      </c>
      <c r="J37" s="124">
        <v>0.25</v>
      </c>
      <c r="K37" s="125">
        <v>0.5</v>
      </c>
      <c r="L37" s="125">
        <v>0.75</v>
      </c>
      <c r="M37" s="114">
        <v>1</v>
      </c>
      <c r="N37" s="197">
        <v>1</v>
      </c>
      <c r="O37" s="148"/>
      <c r="P37" s="148"/>
      <c r="Q37" s="148"/>
      <c r="R37" s="148"/>
      <c r="S37" s="148"/>
      <c r="T37" s="198">
        <v>47300000</v>
      </c>
      <c r="U37" s="24" t="s">
        <v>319</v>
      </c>
      <c r="V37" s="112" t="s">
        <v>320</v>
      </c>
      <c r="W37" s="115">
        <v>47300000</v>
      </c>
      <c r="X37" s="208">
        <f>+Y37*Z37+Y37*AA37+Y37*AB37+Y37*AC37</f>
        <v>0</v>
      </c>
      <c r="Y37" s="126">
        <v>1</v>
      </c>
      <c r="Z37" s="126"/>
      <c r="AA37" s="126"/>
      <c r="AB37" s="126"/>
      <c r="AC37" s="126"/>
      <c r="AD37" s="112" t="s">
        <v>321</v>
      </c>
      <c r="AE37" s="116"/>
      <c r="AF37" s="116"/>
      <c r="AG37" s="112"/>
      <c r="AH37" s="105"/>
    </row>
    <row r="38" spans="1:34" ht="63.75" hidden="1">
      <c r="A38" s="25" t="s">
        <v>282</v>
      </c>
      <c r="B38" s="58" t="s">
        <v>323</v>
      </c>
      <c r="C38" s="147" t="s">
        <v>197</v>
      </c>
      <c r="D38" s="147" t="s">
        <v>126</v>
      </c>
      <c r="E38" s="147" t="s">
        <v>325</v>
      </c>
      <c r="F38" s="147" t="s">
        <v>129</v>
      </c>
      <c r="G38" s="146" t="s">
        <v>326</v>
      </c>
      <c r="H38" s="147" t="s">
        <v>86</v>
      </c>
      <c r="I38" s="200">
        <v>1</v>
      </c>
      <c r="J38" s="200">
        <v>0.25</v>
      </c>
      <c r="K38" s="200">
        <v>0.5</v>
      </c>
      <c r="L38" s="200">
        <v>0.75</v>
      </c>
      <c r="M38" s="200">
        <v>1</v>
      </c>
      <c r="N38" s="201">
        <v>1</v>
      </c>
      <c r="O38" s="148"/>
      <c r="P38" s="148"/>
      <c r="Q38" s="148"/>
      <c r="R38" s="148"/>
      <c r="S38" s="148"/>
      <c r="T38" s="202"/>
      <c r="U38" s="24"/>
      <c r="V38" s="112" t="s">
        <v>327</v>
      </c>
      <c r="W38" s="128"/>
      <c r="X38" s="208">
        <f>+Y38*Z38+Y38*AA38+Y38*AB38+Y38*AC38</f>
        <v>0</v>
      </c>
      <c r="Y38" s="126">
        <v>1</v>
      </c>
      <c r="Z38" s="126"/>
      <c r="AA38" s="126"/>
      <c r="AB38" s="126"/>
      <c r="AC38" s="126"/>
      <c r="AD38" s="112" t="s">
        <v>328</v>
      </c>
      <c r="AE38" s="116"/>
      <c r="AF38" s="116"/>
      <c r="AG38" s="112"/>
      <c r="AH38" s="112"/>
    </row>
    <row r="39" spans="1:34" ht="76.5" hidden="1">
      <c r="A39" s="25" t="s">
        <v>282</v>
      </c>
      <c r="B39" s="25" t="s">
        <v>330</v>
      </c>
      <c r="C39" s="105" t="s">
        <v>331</v>
      </c>
      <c r="D39" s="105" t="s">
        <v>168</v>
      </c>
      <c r="E39" s="105" t="s">
        <v>333</v>
      </c>
      <c r="F39" s="105" t="s">
        <v>334</v>
      </c>
      <c r="G39" s="105" t="s">
        <v>336</v>
      </c>
      <c r="H39" s="105" t="s">
        <v>86</v>
      </c>
      <c r="I39" s="150" t="s">
        <v>134</v>
      </c>
      <c r="J39" s="107">
        <v>0.15</v>
      </c>
      <c r="K39" s="107">
        <v>0.3</v>
      </c>
      <c r="L39" s="107">
        <v>0.6</v>
      </c>
      <c r="M39" s="107">
        <v>1</v>
      </c>
      <c r="N39" s="203">
        <v>1</v>
      </c>
      <c r="O39" s="114"/>
      <c r="P39" s="114"/>
      <c r="Q39" s="114"/>
      <c r="R39" s="114"/>
      <c r="S39" s="114"/>
      <c r="T39" s="374">
        <f>+W39+W40</f>
        <v>1362200000</v>
      </c>
      <c r="U39" s="151" t="s">
        <v>337</v>
      </c>
      <c r="V39" s="152" t="s">
        <v>338</v>
      </c>
      <c r="W39" s="155">
        <v>850000000</v>
      </c>
      <c r="X39" s="334">
        <f>+Y39*Z39+Y39*AA39+Y39*AB39+Y39*AC39+Y40*Z40+Y40*AA40+Y40*AB40+Y40*AC40+Y41*Z41+Y41*AA41+Y41*AB41+Y41*AC41+Y42*Z42+Y42*AA42+Y42*AB42+Y42*AC42</f>
        <v>0</v>
      </c>
      <c r="Y39" s="153">
        <v>0.3</v>
      </c>
      <c r="Z39" s="153"/>
      <c r="AA39" s="153"/>
      <c r="AB39" s="153"/>
      <c r="AC39" s="153"/>
      <c r="AD39" s="152" t="s">
        <v>339</v>
      </c>
      <c r="AE39" s="154"/>
      <c r="AF39" s="154"/>
      <c r="AG39" s="151"/>
      <c r="AH39" s="151"/>
    </row>
    <row r="40" spans="1:34" ht="76.5" hidden="1">
      <c r="A40" s="25" t="s">
        <v>282</v>
      </c>
      <c r="B40" s="25" t="s">
        <v>330</v>
      </c>
      <c r="C40" s="105" t="s">
        <v>331</v>
      </c>
      <c r="D40" s="105" t="s">
        <v>168</v>
      </c>
      <c r="E40" s="105" t="s">
        <v>333</v>
      </c>
      <c r="F40" s="105" t="s">
        <v>334</v>
      </c>
      <c r="G40" s="105" t="s">
        <v>336</v>
      </c>
      <c r="H40" s="105" t="s">
        <v>86</v>
      </c>
      <c r="I40" s="150" t="s">
        <v>134</v>
      </c>
      <c r="J40" s="107">
        <v>0.15</v>
      </c>
      <c r="K40" s="107">
        <v>0.3</v>
      </c>
      <c r="L40" s="107">
        <v>0.6</v>
      </c>
      <c r="M40" s="107">
        <v>1</v>
      </c>
      <c r="N40" s="203">
        <v>1</v>
      </c>
      <c r="O40" s="114"/>
      <c r="P40" s="114"/>
      <c r="Q40" s="114"/>
      <c r="R40" s="114"/>
      <c r="S40" s="114"/>
      <c r="T40" s="375"/>
      <c r="U40" s="151" t="s">
        <v>341</v>
      </c>
      <c r="V40" s="152" t="s">
        <v>342</v>
      </c>
      <c r="W40" s="155">
        <v>512200000</v>
      </c>
      <c r="X40" s="335"/>
      <c r="Y40" s="153">
        <v>0.3</v>
      </c>
      <c r="Z40" s="153"/>
      <c r="AA40" s="153"/>
      <c r="AB40" s="153"/>
      <c r="AC40" s="153"/>
      <c r="AD40" s="152" t="s">
        <v>343</v>
      </c>
      <c r="AE40" s="154"/>
      <c r="AF40" s="154"/>
      <c r="AG40" s="151"/>
      <c r="AH40" s="151"/>
    </row>
    <row r="41" spans="1:34" ht="63.75" hidden="1">
      <c r="A41" s="25" t="s">
        <v>282</v>
      </c>
      <c r="B41" s="25" t="s">
        <v>330</v>
      </c>
      <c r="C41" s="105" t="s">
        <v>331</v>
      </c>
      <c r="D41" s="105" t="s">
        <v>168</v>
      </c>
      <c r="E41" s="105" t="s">
        <v>344</v>
      </c>
      <c r="F41" s="105" t="s">
        <v>334</v>
      </c>
      <c r="G41" s="105" t="s">
        <v>345</v>
      </c>
      <c r="H41" s="105" t="s">
        <v>86</v>
      </c>
      <c r="I41" s="150" t="s">
        <v>134</v>
      </c>
      <c r="J41" s="107">
        <v>0.95</v>
      </c>
      <c r="K41" s="107">
        <v>0.95</v>
      </c>
      <c r="L41" s="107">
        <v>0.95</v>
      </c>
      <c r="M41" s="107">
        <v>0.95</v>
      </c>
      <c r="N41" s="203">
        <v>0.95</v>
      </c>
      <c r="O41" s="114"/>
      <c r="P41" s="114"/>
      <c r="Q41" s="114"/>
      <c r="R41" s="114"/>
      <c r="S41" s="114"/>
      <c r="T41" s="375"/>
      <c r="U41" s="151"/>
      <c r="V41" s="152" t="s">
        <v>346</v>
      </c>
      <c r="W41" s="151" t="s">
        <v>347</v>
      </c>
      <c r="X41" s="335"/>
      <c r="Y41" s="153">
        <v>0.1</v>
      </c>
      <c r="Z41" s="153"/>
      <c r="AA41" s="153"/>
      <c r="AB41" s="153"/>
      <c r="AC41" s="153"/>
      <c r="AD41" s="152" t="s">
        <v>348</v>
      </c>
      <c r="AE41" s="154"/>
      <c r="AF41" s="154"/>
      <c r="AG41" s="151"/>
      <c r="AH41" s="151"/>
    </row>
    <row r="42" spans="1:34" ht="63.75" hidden="1">
      <c r="A42" s="25" t="s">
        <v>282</v>
      </c>
      <c r="B42" s="25" t="s">
        <v>330</v>
      </c>
      <c r="C42" s="105" t="s">
        <v>331</v>
      </c>
      <c r="D42" s="105" t="s">
        <v>168</v>
      </c>
      <c r="E42" s="105" t="s">
        <v>350</v>
      </c>
      <c r="F42" s="105" t="s">
        <v>334</v>
      </c>
      <c r="G42" s="105" t="s">
        <v>351</v>
      </c>
      <c r="H42" s="105" t="s">
        <v>86</v>
      </c>
      <c r="I42" s="150" t="s">
        <v>134</v>
      </c>
      <c r="J42" s="107">
        <v>0.15</v>
      </c>
      <c r="K42" s="107">
        <v>0.3</v>
      </c>
      <c r="L42" s="107">
        <v>0.6</v>
      </c>
      <c r="M42" s="107">
        <v>1</v>
      </c>
      <c r="N42" s="203">
        <v>1</v>
      </c>
      <c r="O42" s="114"/>
      <c r="P42" s="114"/>
      <c r="Q42" s="114"/>
      <c r="R42" s="114"/>
      <c r="S42" s="114"/>
      <c r="T42" s="376"/>
      <c r="U42" s="151"/>
      <c r="V42" s="152" t="s">
        <v>352</v>
      </c>
      <c r="W42" s="13" t="s">
        <v>347</v>
      </c>
      <c r="X42" s="336"/>
      <c r="Y42" s="210">
        <v>0.3</v>
      </c>
      <c r="Z42" s="153"/>
      <c r="AA42" s="153"/>
      <c r="AB42" s="153"/>
      <c r="AC42" s="153"/>
      <c r="AD42" s="152" t="s">
        <v>353</v>
      </c>
      <c r="AE42" s="154"/>
      <c r="AF42" s="154"/>
      <c r="AG42" s="151"/>
      <c r="AH42" s="151"/>
    </row>
    <row r="43" spans="1:34" ht="165.75">
      <c r="A43" s="39" t="s">
        <v>355</v>
      </c>
      <c r="B43" s="170" t="s">
        <v>358</v>
      </c>
      <c r="C43" s="156" t="s">
        <v>235</v>
      </c>
      <c r="D43" s="156" t="s">
        <v>236</v>
      </c>
      <c r="E43" s="156" t="s">
        <v>360</v>
      </c>
      <c r="F43" s="156" t="s">
        <v>239</v>
      </c>
      <c r="G43" s="33" t="s">
        <v>362</v>
      </c>
      <c r="H43" s="33" t="s">
        <v>86</v>
      </c>
      <c r="I43" s="342">
        <v>1</v>
      </c>
      <c r="J43" s="342">
        <v>0.25</v>
      </c>
      <c r="K43" s="342">
        <v>0.5</v>
      </c>
      <c r="L43" s="342">
        <v>0.75</v>
      </c>
      <c r="M43" s="342">
        <v>1</v>
      </c>
      <c r="N43" s="342">
        <v>1</v>
      </c>
      <c r="O43" s="377">
        <v>0.25</v>
      </c>
      <c r="P43" s="185"/>
      <c r="Q43" s="185"/>
      <c r="R43" s="185"/>
      <c r="S43" s="377">
        <f>+O43</f>
        <v>0.25</v>
      </c>
      <c r="T43" s="299">
        <f>+W43+W44+W45+W46+W47</f>
        <v>467500000</v>
      </c>
      <c r="U43" s="32" t="s">
        <v>118</v>
      </c>
      <c r="V43" s="171" t="s">
        <v>363</v>
      </c>
      <c r="W43" s="172">
        <v>93500000</v>
      </c>
      <c r="X43" s="329">
        <f>+Y44*Z44+Y44*AA44+Y44*AB44+Y44*AC44+Y45*Z45+Y45*AA45+Y45*AB45+Y45*AC45+Y46*Z46+Y46*AA46+Y46*AB46+Y46*AC46+Y47*Z47+Y47*AA47+Y47*AB47+Y47*AC47+Y43*Z43+Y43*AA43+Y43*AB43+Y43*AC43</f>
        <v>0.2</v>
      </c>
      <c r="Y43" s="209">
        <v>0.2</v>
      </c>
      <c r="Z43" s="173">
        <v>0.25</v>
      </c>
      <c r="AA43" s="173"/>
      <c r="AB43" s="173"/>
      <c r="AC43" s="173"/>
      <c r="AD43" s="130" t="s">
        <v>364</v>
      </c>
      <c r="AE43" s="228" t="s">
        <v>501</v>
      </c>
      <c r="AF43" s="132"/>
      <c r="AG43" s="130"/>
      <c r="AH43" s="130"/>
    </row>
    <row r="44" spans="1:34" ht="63.75">
      <c r="A44" s="39" t="s">
        <v>355</v>
      </c>
      <c r="B44" s="170" t="s">
        <v>358</v>
      </c>
      <c r="C44" s="33" t="s">
        <v>235</v>
      </c>
      <c r="D44" s="33" t="s">
        <v>236</v>
      </c>
      <c r="E44" s="33" t="s">
        <v>360</v>
      </c>
      <c r="F44" s="33" t="s">
        <v>239</v>
      </c>
      <c r="G44" s="33" t="s">
        <v>362</v>
      </c>
      <c r="H44" s="33" t="s">
        <v>86</v>
      </c>
      <c r="I44" s="343"/>
      <c r="J44" s="343">
        <v>0.25</v>
      </c>
      <c r="K44" s="343">
        <v>0.5</v>
      </c>
      <c r="L44" s="343">
        <v>0.75</v>
      </c>
      <c r="M44" s="343">
        <v>1</v>
      </c>
      <c r="N44" s="343">
        <v>1</v>
      </c>
      <c r="O44" s="343"/>
      <c r="P44" s="185"/>
      <c r="Q44" s="185"/>
      <c r="R44" s="185"/>
      <c r="S44" s="343"/>
      <c r="T44" s="300"/>
      <c r="U44" s="32" t="s">
        <v>118</v>
      </c>
      <c r="V44" s="204" t="s">
        <v>366</v>
      </c>
      <c r="W44" s="172">
        <v>93500000</v>
      </c>
      <c r="X44" s="327"/>
      <c r="Y44" s="209">
        <v>0.2</v>
      </c>
      <c r="Z44" s="173">
        <v>0.25</v>
      </c>
      <c r="AA44" s="173"/>
      <c r="AB44" s="173"/>
      <c r="AC44" s="173"/>
      <c r="AD44" s="130" t="s">
        <v>367</v>
      </c>
      <c r="AE44" s="132" t="s">
        <v>502</v>
      </c>
      <c r="AF44" s="132"/>
      <c r="AG44" s="130"/>
      <c r="AH44" s="130"/>
    </row>
    <row r="45" spans="1:34" ht="63.75">
      <c r="A45" s="39" t="s">
        <v>355</v>
      </c>
      <c r="B45" s="170" t="s">
        <v>358</v>
      </c>
      <c r="C45" s="33" t="s">
        <v>235</v>
      </c>
      <c r="D45" s="33" t="s">
        <v>236</v>
      </c>
      <c r="E45" s="33" t="s">
        <v>360</v>
      </c>
      <c r="F45" s="33" t="s">
        <v>239</v>
      </c>
      <c r="G45" s="33" t="s">
        <v>362</v>
      </c>
      <c r="H45" s="33" t="s">
        <v>86</v>
      </c>
      <c r="I45" s="343"/>
      <c r="J45" s="343">
        <v>0.25</v>
      </c>
      <c r="K45" s="343">
        <v>0.5</v>
      </c>
      <c r="L45" s="343">
        <v>0.75</v>
      </c>
      <c r="M45" s="343">
        <v>1</v>
      </c>
      <c r="N45" s="343">
        <v>1</v>
      </c>
      <c r="O45" s="343"/>
      <c r="P45" s="185"/>
      <c r="Q45" s="185"/>
      <c r="R45" s="185"/>
      <c r="S45" s="343"/>
      <c r="T45" s="300"/>
      <c r="U45" s="32" t="s">
        <v>118</v>
      </c>
      <c r="V45" s="171" t="s">
        <v>368</v>
      </c>
      <c r="W45" s="172">
        <v>93500000</v>
      </c>
      <c r="X45" s="327"/>
      <c r="Y45" s="209">
        <v>0.2</v>
      </c>
      <c r="Z45" s="173">
        <v>0.25</v>
      </c>
      <c r="AA45" s="173"/>
      <c r="AB45" s="173"/>
      <c r="AC45" s="173"/>
      <c r="AD45" s="130" t="s">
        <v>369</v>
      </c>
      <c r="AE45" s="132" t="s">
        <v>503</v>
      </c>
      <c r="AF45" s="132"/>
      <c r="AG45" s="130"/>
      <c r="AH45" s="130"/>
    </row>
    <row r="46" spans="1:34" ht="89.25">
      <c r="A46" s="39" t="s">
        <v>355</v>
      </c>
      <c r="B46" s="170" t="s">
        <v>358</v>
      </c>
      <c r="C46" s="33" t="s">
        <v>235</v>
      </c>
      <c r="D46" s="33" t="s">
        <v>236</v>
      </c>
      <c r="E46" s="33" t="s">
        <v>360</v>
      </c>
      <c r="F46" s="33" t="s">
        <v>239</v>
      </c>
      <c r="G46" s="33" t="s">
        <v>362</v>
      </c>
      <c r="H46" s="33" t="s">
        <v>86</v>
      </c>
      <c r="I46" s="343"/>
      <c r="J46" s="343">
        <v>0.25</v>
      </c>
      <c r="K46" s="343">
        <v>0.5</v>
      </c>
      <c r="L46" s="343">
        <v>0.75</v>
      </c>
      <c r="M46" s="343">
        <v>1</v>
      </c>
      <c r="N46" s="343">
        <v>1</v>
      </c>
      <c r="O46" s="343"/>
      <c r="P46" s="185"/>
      <c r="Q46" s="185"/>
      <c r="R46" s="185"/>
      <c r="S46" s="343"/>
      <c r="T46" s="300"/>
      <c r="U46" s="32" t="s">
        <v>118</v>
      </c>
      <c r="V46" s="171" t="s">
        <v>370</v>
      </c>
      <c r="W46" s="172">
        <v>93500000</v>
      </c>
      <c r="X46" s="327"/>
      <c r="Y46" s="209">
        <v>0.2</v>
      </c>
      <c r="Z46" s="173">
        <v>0.25</v>
      </c>
      <c r="AA46" s="173"/>
      <c r="AB46" s="173"/>
      <c r="AC46" s="173"/>
      <c r="AD46" s="130" t="s">
        <v>371</v>
      </c>
      <c r="AE46" s="132" t="s">
        <v>504</v>
      </c>
      <c r="AF46" s="132"/>
      <c r="AG46" s="130"/>
      <c r="AH46" s="130"/>
    </row>
    <row r="47" spans="1:34" ht="63.75">
      <c r="A47" s="39" t="s">
        <v>355</v>
      </c>
      <c r="B47" s="170" t="s">
        <v>358</v>
      </c>
      <c r="C47" s="33" t="s">
        <v>235</v>
      </c>
      <c r="D47" s="33" t="s">
        <v>236</v>
      </c>
      <c r="E47" s="33" t="s">
        <v>360</v>
      </c>
      <c r="F47" s="33" t="s">
        <v>239</v>
      </c>
      <c r="G47" s="33" t="s">
        <v>362</v>
      </c>
      <c r="H47" s="33" t="s">
        <v>86</v>
      </c>
      <c r="I47" s="344"/>
      <c r="J47" s="344">
        <v>0.25</v>
      </c>
      <c r="K47" s="344">
        <v>0.5</v>
      </c>
      <c r="L47" s="344">
        <v>0.75</v>
      </c>
      <c r="M47" s="344">
        <v>1</v>
      </c>
      <c r="N47" s="344">
        <v>1</v>
      </c>
      <c r="O47" s="344"/>
      <c r="P47" s="185"/>
      <c r="Q47" s="185"/>
      <c r="R47" s="185"/>
      <c r="S47" s="344"/>
      <c r="T47" s="301"/>
      <c r="U47" s="32" t="s">
        <v>118</v>
      </c>
      <c r="V47" s="174" t="s">
        <v>372</v>
      </c>
      <c r="W47" s="172">
        <v>93500000</v>
      </c>
      <c r="X47" s="328"/>
      <c r="Y47" s="209">
        <v>0.2</v>
      </c>
      <c r="Z47" s="175"/>
      <c r="AA47" s="175"/>
      <c r="AB47" s="175"/>
      <c r="AC47" s="175"/>
      <c r="AD47" s="37" t="s">
        <v>373</v>
      </c>
      <c r="AE47" s="176"/>
      <c r="AF47" s="176"/>
      <c r="AG47" s="37"/>
      <c r="AH47" s="37"/>
    </row>
    <row r="48" spans="1:34" ht="129.75" customHeight="1">
      <c r="A48" s="39" t="s">
        <v>355</v>
      </c>
      <c r="B48" s="39" t="s">
        <v>375</v>
      </c>
      <c r="C48" s="37" t="s">
        <v>505</v>
      </c>
      <c r="D48" s="37" t="s">
        <v>236</v>
      </c>
      <c r="E48" s="37" t="s">
        <v>378</v>
      </c>
      <c r="F48" s="37" t="s">
        <v>379</v>
      </c>
      <c r="G48" s="37" t="s">
        <v>381</v>
      </c>
      <c r="H48" s="37" t="s">
        <v>86</v>
      </c>
      <c r="I48" s="322">
        <v>1</v>
      </c>
      <c r="J48" s="322">
        <v>0.05</v>
      </c>
      <c r="K48" s="322">
        <v>0.2</v>
      </c>
      <c r="L48" s="322">
        <v>0.95</v>
      </c>
      <c r="M48" s="322">
        <v>1</v>
      </c>
      <c r="N48" s="322">
        <v>1</v>
      </c>
      <c r="O48" s="322">
        <v>7.0000000000000007E-2</v>
      </c>
      <c r="P48" s="322"/>
      <c r="Q48" s="322"/>
      <c r="R48" s="322"/>
      <c r="S48" s="322">
        <f>+O48</f>
        <v>7.0000000000000007E-2</v>
      </c>
      <c r="T48" s="52"/>
      <c r="U48" s="53"/>
      <c r="V48" s="130" t="s">
        <v>382</v>
      </c>
      <c r="W48" s="130"/>
      <c r="X48" s="329">
        <f>+Y48*Z48+Y48*AA48+Y48*AB48+Y48*AC48+Y49*Z49+Y49*AA49+Y49*AB49+Y49*AC49</f>
        <v>4.0000000000000008E-2</v>
      </c>
      <c r="Y48" s="211">
        <v>0.8</v>
      </c>
      <c r="Z48" s="131">
        <v>0.05</v>
      </c>
      <c r="AA48" s="131"/>
      <c r="AB48" s="131"/>
      <c r="AC48" s="131"/>
      <c r="AD48" s="130" t="s">
        <v>383</v>
      </c>
      <c r="AE48" s="315" t="s">
        <v>506</v>
      </c>
      <c r="AF48" s="132"/>
      <c r="AG48" s="130"/>
      <c r="AH48" s="130"/>
    </row>
    <row r="49" spans="1:34" ht="74.25" customHeight="1">
      <c r="A49" s="39" t="s">
        <v>355</v>
      </c>
      <c r="B49" s="39" t="s">
        <v>375</v>
      </c>
      <c r="C49" s="37" t="s">
        <v>505</v>
      </c>
      <c r="D49" s="37" t="s">
        <v>236</v>
      </c>
      <c r="E49" s="37" t="s">
        <v>378</v>
      </c>
      <c r="F49" s="37" t="s">
        <v>379</v>
      </c>
      <c r="G49" s="37" t="s">
        <v>381</v>
      </c>
      <c r="H49" s="37" t="s">
        <v>86</v>
      </c>
      <c r="I49" s="323"/>
      <c r="J49" s="323">
        <v>0.05</v>
      </c>
      <c r="K49" s="323">
        <v>0.2</v>
      </c>
      <c r="L49" s="323">
        <v>0.95</v>
      </c>
      <c r="M49" s="323">
        <v>1</v>
      </c>
      <c r="N49" s="323">
        <v>1</v>
      </c>
      <c r="O49" s="323"/>
      <c r="P49" s="323"/>
      <c r="Q49" s="323"/>
      <c r="R49" s="323"/>
      <c r="S49" s="323"/>
      <c r="T49" s="52"/>
      <c r="U49" s="53"/>
      <c r="V49" s="130" t="s">
        <v>386</v>
      </c>
      <c r="W49" s="130"/>
      <c r="X49" s="327"/>
      <c r="Y49" s="131">
        <v>0.2</v>
      </c>
      <c r="Z49" s="131"/>
      <c r="AA49" s="131"/>
      <c r="AB49" s="131"/>
      <c r="AC49" s="131"/>
      <c r="AD49" s="130" t="s">
        <v>383</v>
      </c>
      <c r="AE49" s="316"/>
      <c r="AF49" s="132"/>
      <c r="AG49" s="130"/>
      <c r="AH49" s="130"/>
    </row>
    <row r="50" spans="1:34" ht="40.5" hidden="1" customHeight="1">
      <c r="A50" s="39" t="s">
        <v>355</v>
      </c>
      <c r="B50" s="43" t="s">
        <v>389</v>
      </c>
      <c r="C50" s="42" t="s">
        <v>390</v>
      </c>
      <c r="D50" s="42" t="s">
        <v>168</v>
      </c>
      <c r="E50" s="42" t="s">
        <v>392</v>
      </c>
      <c r="F50" s="42" t="s">
        <v>393</v>
      </c>
      <c r="G50" s="42" t="s">
        <v>395</v>
      </c>
      <c r="H50" s="42" t="s">
        <v>86</v>
      </c>
      <c r="I50" s="337">
        <v>0.94</v>
      </c>
      <c r="J50" s="337">
        <v>0.15</v>
      </c>
      <c r="K50" s="337">
        <v>0.4</v>
      </c>
      <c r="L50" s="337">
        <v>0.75</v>
      </c>
      <c r="M50" s="337">
        <v>1</v>
      </c>
      <c r="N50" s="337">
        <v>1</v>
      </c>
      <c r="O50" s="337"/>
      <c r="P50" s="337"/>
      <c r="Q50" s="337"/>
      <c r="R50" s="337"/>
      <c r="S50" s="337"/>
      <c r="T50" s="302">
        <f>+W51</f>
        <v>45100000</v>
      </c>
      <c r="U50" s="42" t="s">
        <v>341</v>
      </c>
      <c r="V50" s="133" t="s">
        <v>396</v>
      </c>
      <c r="W50" s="133"/>
      <c r="X50" s="329">
        <f>+Y50*Z50+Y50*AA50+Y50*AB50+Y50*AC50+Y51*Z51+Y51*AA51+Y51*AB51+Y51*AC51+Y52*Z52+Y52*AA52+Y52*AB52+Y52*AC52+Y53*Z53+Y53*AA53+Y53*AB53+Y53*AC53</f>
        <v>0</v>
      </c>
      <c r="Y50" s="134">
        <v>0.25</v>
      </c>
      <c r="Z50" s="134"/>
      <c r="AA50" s="134"/>
      <c r="AB50" s="134"/>
      <c r="AC50" s="134"/>
      <c r="AD50" s="133" t="s">
        <v>397</v>
      </c>
      <c r="AE50" s="135"/>
      <c r="AF50" s="135"/>
      <c r="AG50" s="133"/>
      <c r="AH50" s="133"/>
    </row>
    <row r="51" spans="1:34" ht="51" hidden="1">
      <c r="A51" s="39" t="s">
        <v>355</v>
      </c>
      <c r="B51" s="43" t="s">
        <v>389</v>
      </c>
      <c r="C51" s="42" t="s">
        <v>390</v>
      </c>
      <c r="D51" s="42" t="s">
        <v>168</v>
      </c>
      <c r="E51" s="42" t="s">
        <v>392</v>
      </c>
      <c r="F51" s="42" t="s">
        <v>393</v>
      </c>
      <c r="G51" s="42" t="s">
        <v>395</v>
      </c>
      <c r="H51" s="42" t="s">
        <v>86</v>
      </c>
      <c r="I51" s="345"/>
      <c r="J51" s="345">
        <v>0.15</v>
      </c>
      <c r="K51" s="345">
        <v>0.4</v>
      </c>
      <c r="L51" s="345">
        <v>0.75</v>
      </c>
      <c r="M51" s="345">
        <v>1</v>
      </c>
      <c r="N51" s="345">
        <v>1</v>
      </c>
      <c r="O51" s="345"/>
      <c r="P51" s="345"/>
      <c r="Q51" s="345"/>
      <c r="R51" s="345"/>
      <c r="S51" s="345"/>
      <c r="T51" s="303"/>
      <c r="U51" s="42" t="s">
        <v>341</v>
      </c>
      <c r="V51" s="133" t="s">
        <v>398</v>
      </c>
      <c r="W51" s="136">
        <v>45100000</v>
      </c>
      <c r="X51" s="327"/>
      <c r="Y51" s="134">
        <v>0.25</v>
      </c>
      <c r="Z51" s="134"/>
      <c r="AA51" s="134"/>
      <c r="AB51" s="134"/>
      <c r="AC51" s="134"/>
      <c r="AD51" s="133" t="s">
        <v>399</v>
      </c>
      <c r="AE51" s="135"/>
      <c r="AF51" s="135"/>
      <c r="AG51" s="133"/>
      <c r="AH51" s="133"/>
    </row>
    <row r="52" spans="1:34" ht="51" hidden="1">
      <c r="A52" s="39" t="s">
        <v>355</v>
      </c>
      <c r="B52" s="43" t="s">
        <v>389</v>
      </c>
      <c r="C52" s="42" t="s">
        <v>390</v>
      </c>
      <c r="D52" s="42" t="s">
        <v>168</v>
      </c>
      <c r="E52" s="42" t="s">
        <v>392</v>
      </c>
      <c r="F52" s="42" t="s">
        <v>393</v>
      </c>
      <c r="G52" s="42" t="s">
        <v>395</v>
      </c>
      <c r="H52" s="42" t="s">
        <v>86</v>
      </c>
      <c r="I52" s="345"/>
      <c r="J52" s="345">
        <v>0.15</v>
      </c>
      <c r="K52" s="345">
        <v>0.4</v>
      </c>
      <c r="L52" s="345">
        <v>0.75</v>
      </c>
      <c r="M52" s="345">
        <v>1</v>
      </c>
      <c r="N52" s="345">
        <v>1</v>
      </c>
      <c r="O52" s="345"/>
      <c r="P52" s="345"/>
      <c r="Q52" s="345"/>
      <c r="R52" s="345"/>
      <c r="S52" s="345"/>
      <c r="T52" s="303"/>
      <c r="U52" s="42" t="s">
        <v>341</v>
      </c>
      <c r="V52" s="133" t="s">
        <v>400</v>
      </c>
      <c r="W52" s="133"/>
      <c r="X52" s="327"/>
      <c r="Y52" s="134">
        <v>0.25</v>
      </c>
      <c r="Z52" s="134"/>
      <c r="AA52" s="134"/>
      <c r="AB52" s="134"/>
      <c r="AC52" s="134"/>
      <c r="AD52" s="133" t="s">
        <v>401</v>
      </c>
      <c r="AE52" s="135"/>
      <c r="AF52" s="135"/>
      <c r="AG52" s="133"/>
      <c r="AH52" s="133"/>
    </row>
    <row r="53" spans="1:34" ht="51" hidden="1">
      <c r="A53" s="39" t="s">
        <v>355</v>
      </c>
      <c r="B53" s="43" t="s">
        <v>389</v>
      </c>
      <c r="C53" s="42" t="s">
        <v>390</v>
      </c>
      <c r="D53" s="42" t="s">
        <v>168</v>
      </c>
      <c r="E53" s="42" t="s">
        <v>392</v>
      </c>
      <c r="F53" s="42" t="s">
        <v>393</v>
      </c>
      <c r="G53" s="42" t="s">
        <v>395</v>
      </c>
      <c r="H53" s="42" t="s">
        <v>86</v>
      </c>
      <c r="I53" s="338"/>
      <c r="J53" s="338">
        <v>0.15</v>
      </c>
      <c r="K53" s="338">
        <v>0.4</v>
      </c>
      <c r="L53" s="338">
        <v>0.75</v>
      </c>
      <c r="M53" s="338">
        <v>1</v>
      </c>
      <c r="N53" s="338">
        <v>1</v>
      </c>
      <c r="O53" s="338"/>
      <c r="P53" s="338"/>
      <c r="Q53" s="338"/>
      <c r="R53" s="338"/>
      <c r="S53" s="338"/>
      <c r="T53" s="304"/>
      <c r="U53" s="42" t="s">
        <v>341</v>
      </c>
      <c r="V53" s="133" t="s">
        <v>402</v>
      </c>
      <c r="W53" s="133"/>
      <c r="X53" s="328"/>
      <c r="Y53" s="134">
        <v>0.25</v>
      </c>
      <c r="Z53" s="134"/>
      <c r="AA53" s="134"/>
      <c r="AB53" s="134"/>
      <c r="AC53" s="134"/>
      <c r="AD53" s="133" t="s">
        <v>403</v>
      </c>
      <c r="AE53" s="135"/>
      <c r="AF53" s="135"/>
      <c r="AG53" s="133"/>
      <c r="AH53" s="133"/>
    </row>
    <row r="54" spans="1:34" ht="114.75" hidden="1">
      <c r="A54" s="39" t="s">
        <v>355</v>
      </c>
      <c r="B54" s="47" t="s">
        <v>405</v>
      </c>
      <c r="C54" s="45" t="s">
        <v>406</v>
      </c>
      <c r="D54" s="45" t="s">
        <v>168</v>
      </c>
      <c r="E54" s="45" t="s">
        <v>408</v>
      </c>
      <c r="F54" s="45" t="s">
        <v>409</v>
      </c>
      <c r="G54" s="45" t="s">
        <v>412</v>
      </c>
      <c r="H54" s="45" t="s">
        <v>86</v>
      </c>
      <c r="I54" s="339" t="s">
        <v>413</v>
      </c>
      <c r="J54" s="324">
        <v>0.25</v>
      </c>
      <c r="K54" s="339">
        <v>0.5</v>
      </c>
      <c r="L54" s="339">
        <v>0.75</v>
      </c>
      <c r="M54" s="339">
        <v>1</v>
      </c>
      <c r="N54" s="324">
        <v>1</v>
      </c>
      <c r="O54" s="324"/>
      <c r="P54" s="324"/>
      <c r="Q54" s="324"/>
      <c r="R54" s="324"/>
      <c r="S54" s="324"/>
      <c r="T54" s="282">
        <f>+W55</f>
        <v>137000000</v>
      </c>
      <c r="U54" s="45" t="s">
        <v>341</v>
      </c>
      <c r="V54" s="137" t="s">
        <v>414</v>
      </c>
      <c r="W54" s="137"/>
      <c r="X54" s="327">
        <f>+Y54*Z54+Y54*AA54+Y54*AB54+Y54*AC54+Y55*Z55+Y55*AA55+Y55*AB55+Y55*AC55+Y56*Z56+Y56*AA56+Y56*AB56+Y56*AC56</f>
        <v>0</v>
      </c>
      <c r="Y54" s="138">
        <v>0.3</v>
      </c>
      <c r="Z54" s="138"/>
      <c r="AA54" s="138"/>
      <c r="AB54" s="138"/>
      <c r="AC54" s="138"/>
      <c r="AD54" s="137" t="s">
        <v>415</v>
      </c>
      <c r="AE54" s="135"/>
      <c r="AF54" s="135"/>
      <c r="AG54" s="137"/>
      <c r="AH54" s="137"/>
    </row>
    <row r="55" spans="1:34" ht="114.75" hidden="1">
      <c r="A55" s="39" t="s">
        <v>355</v>
      </c>
      <c r="B55" s="47" t="s">
        <v>405</v>
      </c>
      <c r="C55" s="45" t="s">
        <v>406</v>
      </c>
      <c r="D55" s="45" t="s">
        <v>168</v>
      </c>
      <c r="E55" s="45" t="s">
        <v>408</v>
      </c>
      <c r="F55" s="45" t="s">
        <v>409</v>
      </c>
      <c r="G55" s="45" t="s">
        <v>412</v>
      </c>
      <c r="H55" s="45" t="s">
        <v>86</v>
      </c>
      <c r="I55" s="340"/>
      <c r="J55" s="325">
        <v>0.25</v>
      </c>
      <c r="K55" s="340">
        <v>0.5</v>
      </c>
      <c r="L55" s="340">
        <v>0.75</v>
      </c>
      <c r="M55" s="340">
        <v>1</v>
      </c>
      <c r="N55" s="325">
        <v>1</v>
      </c>
      <c r="O55" s="325"/>
      <c r="P55" s="325"/>
      <c r="Q55" s="325"/>
      <c r="R55" s="325"/>
      <c r="S55" s="325"/>
      <c r="T55" s="283"/>
      <c r="U55" s="45" t="s">
        <v>341</v>
      </c>
      <c r="V55" s="137" t="s">
        <v>417</v>
      </c>
      <c r="W55" s="139">
        <v>137000000</v>
      </c>
      <c r="X55" s="327"/>
      <c r="Y55" s="138">
        <v>0.6</v>
      </c>
      <c r="Z55" s="138"/>
      <c r="AA55" s="138"/>
      <c r="AB55" s="138"/>
      <c r="AC55" s="138"/>
      <c r="AD55" s="137" t="s">
        <v>418</v>
      </c>
      <c r="AE55" s="135"/>
      <c r="AF55" s="135"/>
      <c r="AG55" s="137"/>
      <c r="AH55" s="137"/>
    </row>
    <row r="56" spans="1:34" ht="114.75" hidden="1">
      <c r="A56" s="39" t="s">
        <v>355</v>
      </c>
      <c r="B56" s="47" t="s">
        <v>405</v>
      </c>
      <c r="C56" s="45" t="s">
        <v>406</v>
      </c>
      <c r="D56" s="45" t="s">
        <v>168</v>
      </c>
      <c r="E56" s="45" t="s">
        <v>408</v>
      </c>
      <c r="F56" s="45" t="s">
        <v>409</v>
      </c>
      <c r="G56" s="45" t="s">
        <v>412</v>
      </c>
      <c r="H56" s="45" t="s">
        <v>86</v>
      </c>
      <c r="I56" s="341"/>
      <c r="J56" s="326">
        <v>0.25</v>
      </c>
      <c r="K56" s="341">
        <v>0.5</v>
      </c>
      <c r="L56" s="341">
        <v>0.75</v>
      </c>
      <c r="M56" s="341">
        <v>1</v>
      </c>
      <c r="N56" s="326">
        <v>1</v>
      </c>
      <c r="O56" s="326"/>
      <c r="P56" s="326"/>
      <c r="Q56" s="326"/>
      <c r="R56" s="326"/>
      <c r="S56" s="326"/>
      <c r="T56" s="284"/>
      <c r="U56" s="45" t="s">
        <v>341</v>
      </c>
      <c r="V56" s="137" t="s">
        <v>419</v>
      </c>
      <c r="W56" s="137"/>
      <c r="X56" s="328"/>
      <c r="Y56" s="138">
        <v>0.1</v>
      </c>
      <c r="Z56" s="138"/>
      <c r="AA56" s="138"/>
      <c r="AB56" s="138"/>
      <c r="AC56" s="138"/>
      <c r="AD56" s="137" t="s">
        <v>420</v>
      </c>
      <c r="AE56" s="135"/>
      <c r="AF56" s="135"/>
      <c r="AG56" s="137"/>
      <c r="AH56" s="137"/>
    </row>
    <row r="57" spans="1:34" ht="51" hidden="1">
      <c r="A57" s="39" t="s">
        <v>355</v>
      </c>
      <c r="B57" s="47" t="s">
        <v>422</v>
      </c>
      <c r="C57" s="45" t="s">
        <v>423</v>
      </c>
      <c r="D57" s="45" t="s">
        <v>168</v>
      </c>
      <c r="E57" s="49" t="s">
        <v>425</v>
      </c>
      <c r="F57" s="45" t="s">
        <v>426</v>
      </c>
      <c r="G57" s="49" t="s">
        <v>425</v>
      </c>
      <c r="H57" s="45" t="s">
        <v>86</v>
      </c>
      <c r="I57" s="339" t="s">
        <v>413</v>
      </c>
      <c r="J57" s="324">
        <v>0.15</v>
      </c>
      <c r="K57" s="339">
        <v>0.5</v>
      </c>
      <c r="L57" s="339">
        <v>0.65</v>
      </c>
      <c r="M57" s="339">
        <v>1</v>
      </c>
      <c r="N57" s="324">
        <v>1</v>
      </c>
      <c r="O57" s="324"/>
      <c r="P57" s="324"/>
      <c r="Q57" s="324"/>
      <c r="R57" s="324"/>
      <c r="S57" s="324"/>
      <c r="T57" s="282">
        <f>+W57</f>
        <v>64000000</v>
      </c>
      <c r="U57" s="45" t="s">
        <v>341</v>
      </c>
      <c r="V57" s="137" t="s">
        <v>428</v>
      </c>
      <c r="W57" s="139">
        <v>64000000</v>
      </c>
      <c r="X57" s="327">
        <f>+Y57*Z57+Y57*AA57+Y57*AB57+Y57*AC57+Y58*Z58+Y58*AA58+Y58*AB58+Y58*AC58+Y59*Z59+Y59*AA59+Y59*AB59+Y59*AC59</f>
        <v>0</v>
      </c>
      <c r="Y57" s="140">
        <v>0.33</v>
      </c>
      <c r="Z57" s="140"/>
      <c r="AA57" s="140"/>
      <c r="AB57" s="140"/>
      <c r="AC57" s="140"/>
      <c r="AD57" s="137" t="s">
        <v>429</v>
      </c>
      <c r="AE57" s="141"/>
      <c r="AF57" s="141"/>
      <c r="AG57" s="137"/>
      <c r="AH57" s="142"/>
    </row>
    <row r="58" spans="1:34" ht="76.5" hidden="1">
      <c r="A58" s="39" t="s">
        <v>355</v>
      </c>
      <c r="B58" s="47" t="s">
        <v>422</v>
      </c>
      <c r="C58" s="45" t="s">
        <v>423</v>
      </c>
      <c r="D58" s="45" t="s">
        <v>168</v>
      </c>
      <c r="E58" s="49" t="s">
        <v>425</v>
      </c>
      <c r="F58" s="45" t="s">
        <v>426</v>
      </c>
      <c r="G58" s="49" t="s">
        <v>425</v>
      </c>
      <c r="H58" s="45" t="s">
        <v>86</v>
      </c>
      <c r="I58" s="340"/>
      <c r="J58" s="325">
        <v>0.15</v>
      </c>
      <c r="K58" s="340">
        <v>0.5</v>
      </c>
      <c r="L58" s="340">
        <v>0.65</v>
      </c>
      <c r="M58" s="340">
        <v>1</v>
      </c>
      <c r="N58" s="325">
        <v>1</v>
      </c>
      <c r="O58" s="325"/>
      <c r="P58" s="325"/>
      <c r="Q58" s="325"/>
      <c r="R58" s="325"/>
      <c r="S58" s="325"/>
      <c r="T58" s="283"/>
      <c r="U58" s="45" t="s">
        <v>341</v>
      </c>
      <c r="V58" s="137" t="s">
        <v>431</v>
      </c>
      <c r="W58" s="143"/>
      <c r="X58" s="327"/>
      <c r="Y58" s="140">
        <v>0.33</v>
      </c>
      <c r="Z58" s="140"/>
      <c r="AA58" s="140"/>
      <c r="AB58" s="140"/>
      <c r="AC58" s="140"/>
      <c r="AD58" s="144" t="s">
        <v>432</v>
      </c>
      <c r="AE58" s="141"/>
      <c r="AF58" s="141"/>
      <c r="AG58" s="137"/>
      <c r="AH58" s="142"/>
    </row>
    <row r="59" spans="1:34" ht="51" hidden="1">
      <c r="A59" s="39" t="s">
        <v>355</v>
      </c>
      <c r="B59" s="47" t="s">
        <v>422</v>
      </c>
      <c r="C59" s="45" t="s">
        <v>423</v>
      </c>
      <c r="D59" s="45" t="s">
        <v>168</v>
      </c>
      <c r="E59" s="49" t="s">
        <v>425</v>
      </c>
      <c r="F59" s="45" t="s">
        <v>426</v>
      </c>
      <c r="G59" s="49" t="s">
        <v>425</v>
      </c>
      <c r="H59" s="45" t="s">
        <v>86</v>
      </c>
      <c r="I59" s="341"/>
      <c r="J59" s="326">
        <v>0.15</v>
      </c>
      <c r="K59" s="341">
        <v>0.5</v>
      </c>
      <c r="L59" s="341">
        <v>0.65</v>
      </c>
      <c r="M59" s="341">
        <v>1</v>
      </c>
      <c r="N59" s="326">
        <v>1</v>
      </c>
      <c r="O59" s="326"/>
      <c r="P59" s="326"/>
      <c r="Q59" s="326"/>
      <c r="R59" s="326"/>
      <c r="S59" s="326"/>
      <c r="T59" s="284"/>
      <c r="U59" s="45" t="s">
        <v>341</v>
      </c>
      <c r="V59" s="137" t="s">
        <v>434</v>
      </c>
      <c r="W59" s="143"/>
      <c r="X59" s="328"/>
      <c r="Y59" s="140">
        <v>0.34</v>
      </c>
      <c r="Z59" s="140"/>
      <c r="AA59" s="140"/>
      <c r="AB59" s="140"/>
      <c r="AC59" s="140"/>
      <c r="AD59" s="145" t="s">
        <v>435</v>
      </c>
      <c r="AE59" s="141"/>
      <c r="AF59" s="141"/>
      <c r="AG59" s="137"/>
      <c r="AH59" s="142"/>
    </row>
    <row r="60" spans="1:34" ht="51">
      <c r="A60" s="39" t="s">
        <v>355</v>
      </c>
      <c r="B60" s="43" t="s">
        <v>438</v>
      </c>
      <c r="C60" s="42" t="s">
        <v>439</v>
      </c>
      <c r="D60" s="42" t="s">
        <v>236</v>
      </c>
      <c r="E60" s="42" t="s">
        <v>441</v>
      </c>
      <c r="F60" s="42" t="s">
        <v>265</v>
      </c>
      <c r="G60" s="42" t="s">
        <v>443</v>
      </c>
      <c r="H60" s="42" t="s">
        <v>86</v>
      </c>
      <c r="I60" s="317">
        <v>100</v>
      </c>
      <c r="J60" s="337">
        <v>0.27</v>
      </c>
      <c r="K60" s="317">
        <v>0.53</v>
      </c>
      <c r="L60" s="317">
        <v>0.8</v>
      </c>
      <c r="M60" s="317">
        <v>1</v>
      </c>
      <c r="N60" s="337">
        <v>1</v>
      </c>
      <c r="O60" s="337">
        <v>0.23330000000000001</v>
      </c>
      <c r="P60" s="337"/>
      <c r="Q60" s="337"/>
      <c r="R60" s="337"/>
      <c r="S60" s="337">
        <f>+O60</f>
        <v>0.23330000000000001</v>
      </c>
      <c r="T60" s="285">
        <f>+W61</f>
        <v>270201391</v>
      </c>
      <c r="U60" s="42"/>
      <c r="V60" s="42" t="s">
        <v>444</v>
      </c>
      <c r="W60" s="42"/>
      <c r="X60" s="329">
        <f>+Y60*Z60+Y60*AA60+Y60*AB60+Y60*AC60+Y61*Z61+Y61*AA61+Y61*AB61+Y61*AC61</f>
        <v>0.38400000000000001</v>
      </c>
      <c r="Y60" s="41">
        <v>0.2</v>
      </c>
      <c r="Z60" s="41">
        <v>1</v>
      </c>
      <c r="AA60" s="41"/>
      <c r="AB60" s="41"/>
      <c r="AC60" s="41"/>
      <c r="AD60" s="42" t="s">
        <v>445</v>
      </c>
      <c r="AE60" s="178" t="s">
        <v>507</v>
      </c>
      <c r="AF60" s="178"/>
      <c r="AG60" s="42"/>
      <c r="AH60" s="42"/>
    </row>
    <row r="61" spans="1:34" ht="245.25" customHeight="1">
      <c r="A61" s="39" t="s">
        <v>355</v>
      </c>
      <c r="B61" s="43" t="s">
        <v>438</v>
      </c>
      <c r="C61" s="42" t="s">
        <v>439</v>
      </c>
      <c r="D61" s="42" t="s">
        <v>236</v>
      </c>
      <c r="E61" s="42" t="s">
        <v>441</v>
      </c>
      <c r="F61" s="42" t="s">
        <v>265</v>
      </c>
      <c r="G61" s="42" t="s">
        <v>443</v>
      </c>
      <c r="H61" s="42" t="s">
        <v>86</v>
      </c>
      <c r="I61" s="318"/>
      <c r="J61" s="338">
        <v>0.27</v>
      </c>
      <c r="K61" s="318">
        <v>0.53</v>
      </c>
      <c r="L61" s="318">
        <v>0.8</v>
      </c>
      <c r="M61" s="318">
        <v>1</v>
      </c>
      <c r="N61" s="338">
        <v>1</v>
      </c>
      <c r="O61" s="338"/>
      <c r="P61" s="338"/>
      <c r="Q61" s="338"/>
      <c r="R61" s="338"/>
      <c r="S61" s="338"/>
      <c r="T61" s="286"/>
      <c r="U61" s="42" t="s">
        <v>319</v>
      </c>
      <c r="V61" s="42" t="s">
        <v>447</v>
      </c>
      <c r="W61" s="179">
        <f>798201391-W33-T26-T21+W25-T35-T37</f>
        <v>270201391</v>
      </c>
      <c r="X61" s="327"/>
      <c r="Y61" s="41">
        <v>0.8</v>
      </c>
      <c r="Z61" s="41">
        <v>0.23</v>
      </c>
      <c r="AA61" s="41"/>
      <c r="AB61" s="41"/>
      <c r="AC61" s="41"/>
      <c r="AD61" s="42" t="s">
        <v>448</v>
      </c>
      <c r="AE61" s="231" t="s">
        <v>508</v>
      </c>
      <c r="AF61" s="178"/>
      <c r="AG61" s="42"/>
      <c r="AH61" s="42"/>
    </row>
    <row r="62" spans="1:34" ht="51" hidden="1">
      <c r="A62" s="39" t="s">
        <v>355</v>
      </c>
      <c r="B62" s="43" t="s">
        <v>450</v>
      </c>
      <c r="C62" s="42" t="s">
        <v>451</v>
      </c>
      <c r="D62" s="42" t="s">
        <v>168</v>
      </c>
      <c r="E62" s="42" t="s">
        <v>453</v>
      </c>
      <c r="F62" s="42" t="s">
        <v>454</v>
      </c>
      <c r="G62" s="42" t="s">
        <v>456</v>
      </c>
      <c r="H62" s="42" t="s">
        <v>86</v>
      </c>
      <c r="I62" s="317" t="s">
        <v>134</v>
      </c>
      <c r="J62" s="337">
        <v>0.25</v>
      </c>
      <c r="K62" s="317">
        <v>0.5</v>
      </c>
      <c r="L62" s="317">
        <v>0.75</v>
      </c>
      <c r="M62" s="317">
        <v>1</v>
      </c>
      <c r="N62" s="337">
        <v>1</v>
      </c>
      <c r="O62" s="317"/>
      <c r="P62" s="317"/>
      <c r="Q62" s="317"/>
      <c r="R62" s="317"/>
      <c r="S62" s="317"/>
      <c r="T62" s="180"/>
      <c r="U62" s="42"/>
      <c r="V62" s="42" t="s">
        <v>457</v>
      </c>
      <c r="W62" s="42"/>
      <c r="X62" s="329">
        <f>+Y62*Z62+Y62*AA62+Y62*AB62+Y62*AC62+Y63*Z63+Y63*AA63+Y63*AB63+Y63*AC63</f>
        <v>0</v>
      </c>
      <c r="Y62" s="41">
        <v>0.5</v>
      </c>
      <c r="Z62" s="41"/>
      <c r="AA62" s="41"/>
      <c r="AB62" s="41"/>
      <c r="AC62" s="41"/>
      <c r="AD62" s="42" t="s">
        <v>458</v>
      </c>
      <c r="AE62" s="178"/>
      <c r="AF62" s="178"/>
      <c r="AG62" s="42"/>
      <c r="AH62" s="42"/>
    </row>
    <row r="63" spans="1:34" ht="51" hidden="1">
      <c r="A63" s="39" t="s">
        <v>355</v>
      </c>
      <c r="B63" s="43" t="s">
        <v>450</v>
      </c>
      <c r="C63" s="42" t="s">
        <v>451</v>
      </c>
      <c r="D63" s="42" t="s">
        <v>168</v>
      </c>
      <c r="E63" s="42" t="s">
        <v>453</v>
      </c>
      <c r="F63" s="42" t="s">
        <v>454</v>
      </c>
      <c r="G63" s="42" t="s">
        <v>456</v>
      </c>
      <c r="H63" s="42" t="s">
        <v>86</v>
      </c>
      <c r="I63" s="318"/>
      <c r="J63" s="338">
        <v>0.25</v>
      </c>
      <c r="K63" s="318">
        <v>0.5</v>
      </c>
      <c r="L63" s="318">
        <v>0.75</v>
      </c>
      <c r="M63" s="318">
        <v>1</v>
      </c>
      <c r="N63" s="338">
        <v>1</v>
      </c>
      <c r="O63" s="318"/>
      <c r="P63" s="318"/>
      <c r="Q63" s="318"/>
      <c r="R63" s="318"/>
      <c r="S63" s="318"/>
      <c r="T63" s="180"/>
      <c r="U63" s="42"/>
      <c r="V63" s="42" t="s">
        <v>461</v>
      </c>
      <c r="W63" s="42"/>
      <c r="X63" s="327"/>
      <c r="Y63" s="41">
        <v>0.5</v>
      </c>
      <c r="Z63" s="41"/>
      <c r="AA63" s="41"/>
      <c r="AB63" s="41"/>
      <c r="AC63" s="41"/>
      <c r="AD63" s="42" t="s">
        <v>462</v>
      </c>
      <c r="AE63" s="178"/>
      <c r="AF63" s="178"/>
      <c r="AG63" s="42"/>
      <c r="AH63" s="42"/>
    </row>
    <row r="64" spans="1:34" ht="51">
      <c r="A64" s="39" t="s">
        <v>355</v>
      </c>
      <c r="B64" s="43" t="s">
        <v>465</v>
      </c>
      <c r="C64" s="42" t="s">
        <v>439</v>
      </c>
      <c r="D64" s="42" t="s">
        <v>236</v>
      </c>
      <c r="E64" s="42" t="s">
        <v>468</v>
      </c>
      <c r="F64" s="42" t="s">
        <v>469</v>
      </c>
      <c r="G64" s="42" t="s">
        <v>472</v>
      </c>
      <c r="H64" s="42" t="s">
        <v>86</v>
      </c>
      <c r="I64" s="317">
        <v>100</v>
      </c>
      <c r="J64" s="337">
        <v>0.34</v>
      </c>
      <c r="K64" s="317">
        <v>0.1</v>
      </c>
      <c r="L64" s="317">
        <v>0.17</v>
      </c>
      <c r="M64" s="317">
        <v>0.17</v>
      </c>
      <c r="N64" s="337">
        <v>1</v>
      </c>
      <c r="O64" s="317">
        <v>34.4</v>
      </c>
      <c r="P64" s="317"/>
      <c r="Q64" s="317"/>
      <c r="R64" s="317"/>
      <c r="S64" s="317">
        <f>+O64</f>
        <v>34.4</v>
      </c>
      <c r="T64" s="180"/>
      <c r="U64" s="42" t="s">
        <v>341</v>
      </c>
      <c r="V64" s="133" t="s">
        <v>473</v>
      </c>
      <c r="W64" s="212"/>
      <c r="X64" s="330">
        <f>+Y64*Z64+Y64*AA64+Y64*AB64+Y64*AC64+Y65*Z65+Y65*AA65+Y65*AB65+Y65*AC65</f>
        <v>0.53800000000000003</v>
      </c>
      <c r="Y64" s="213">
        <v>0.3</v>
      </c>
      <c r="Z64" s="134">
        <v>1</v>
      </c>
      <c r="AA64" s="134"/>
      <c r="AB64" s="134"/>
      <c r="AC64" s="134"/>
      <c r="AD64" s="133" t="s">
        <v>474</v>
      </c>
      <c r="AE64" s="135" t="s">
        <v>509</v>
      </c>
      <c r="AF64" s="135"/>
      <c r="AG64" s="133"/>
      <c r="AH64" s="133"/>
    </row>
    <row r="65" spans="1:34" ht="140.25">
      <c r="A65" s="39" t="s">
        <v>355</v>
      </c>
      <c r="B65" s="43" t="s">
        <v>465</v>
      </c>
      <c r="C65" s="42" t="s">
        <v>439</v>
      </c>
      <c r="D65" s="42" t="s">
        <v>236</v>
      </c>
      <c r="E65" s="42" t="s">
        <v>468</v>
      </c>
      <c r="F65" s="42" t="s">
        <v>469</v>
      </c>
      <c r="G65" s="42" t="s">
        <v>472</v>
      </c>
      <c r="H65" s="42" t="s">
        <v>86</v>
      </c>
      <c r="I65" s="318">
        <v>100</v>
      </c>
      <c r="J65" s="338">
        <v>0.56000000000000005</v>
      </c>
      <c r="K65" s="318">
        <v>0.1</v>
      </c>
      <c r="L65" s="318">
        <v>0.17</v>
      </c>
      <c r="M65" s="318">
        <v>0.17</v>
      </c>
      <c r="N65" s="338">
        <v>1</v>
      </c>
      <c r="O65" s="318"/>
      <c r="P65" s="318"/>
      <c r="Q65" s="318"/>
      <c r="R65" s="318"/>
      <c r="S65" s="318"/>
      <c r="T65" s="180"/>
      <c r="U65" s="42" t="s">
        <v>341</v>
      </c>
      <c r="V65" s="133" t="s">
        <v>476</v>
      </c>
      <c r="W65" s="212"/>
      <c r="X65" s="330"/>
      <c r="Y65" s="213">
        <v>0.7</v>
      </c>
      <c r="Z65" s="134">
        <v>0.34</v>
      </c>
      <c r="AA65" s="134"/>
      <c r="AB65" s="134"/>
      <c r="AC65" s="134"/>
      <c r="AD65" s="133" t="s">
        <v>477</v>
      </c>
      <c r="AE65" s="233" t="s">
        <v>510</v>
      </c>
      <c r="AF65" s="135"/>
      <c r="AG65" s="133"/>
      <c r="AH65" s="133"/>
    </row>
    <row r="66" spans="1:34" ht="15.95" hidden="1" customHeight="1">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366"/>
      <c r="Y66" s="277"/>
      <c r="Z66" s="277"/>
      <c r="AA66" s="277"/>
      <c r="AB66" s="277"/>
      <c r="AC66" s="277"/>
      <c r="AD66" s="277"/>
      <c r="AE66" s="277"/>
      <c r="AF66" s="277"/>
      <c r="AG66" s="277"/>
      <c r="AH66" s="277"/>
    </row>
    <row r="67" spans="1:34" ht="48" hidden="1" customHeight="1">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row>
    <row r="68" spans="1:34" hidden="1"/>
    <row r="69" spans="1:34" hidden="1"/>
    <row r="70" spans="1:34" hidden="1">
      <c r="E70" s="8">
        <f>50/29</f>
        <v>1.7241379310344827</v>
      </c>
    </row>
    <row r="71" spans="1:34" hidden="1"/>
    <row r="72" spans="1:34" hidden="1"/>
    <row r="73" spans="1:34" hidden="1"/>
    <row r="74" spans="1:34" hidden="1"/>
    <row r="75" spans="1:34" hidden="1"/>
    <row r="76" spans="1:34" hidden="1"/>
    <row r="77" spans="1:34" hidden="1"/>
    <row r="78" spans="1:34" hidden="1"/>
    <row r="79" spans="1:34" hidden="1"/>
    <row r="80" spans="1:34" hidden="1"/>
    <row r="81" hidden="1"/>
    <row r="82" hidden="1"/>
    <row r="83" hidden="1"/>
    <row r="84" hidden="1"/>
    <row r="85" hidden="1"/>
    <row r="86" hidden="1"/>
    <row r="87" hidden="1"/>
    <row r="88" hidden="1"/>
    <row r="89" hidden="1"/>
    <row r="90" hidden="1"/>
    <row r="91" hidden="1"/>
    <row r="92" hidden="1"/>
    <row r="93" hidden="1"/>
    <row r="94" hidden="1"/>
    <row r="95" hidden="1"/>
    <row r="96" hidden="1"/>
    <row r="97" spans="9:15" hidden="1"/>
    <row r="98" spans="9:15" hidden="1"/>
    <row r="99" spans="9:15" hidden="1"/>
    <row r="100" spans="9:15" hidden="1"/>
    <row r="101" spans="9:15" hidden="1"/>
    <row r="102" spans="9:15" hidden="1"/>
    <row r="103" spans="9:15" hidden="1"/>
    <row r="104" spans="9:15" hidden="1"/>
    <row r="105" spans="9:15" hidden="1"/>
    <row r="106" spans="9:15" hidden="1"/>
    <row r="107" spans="9:15" hidden="1"/>
    <row r="109" spans="9:15">
      <c r="I109" s="264"/>
      <c r="J109" s="264"/>
      <c r="N109" s="264"/>
      <c r="O109" s="264"/>
    </row>
    <row r="110" spans="9:15">
      <c r="I110" s="264"/>
      <c r="J110" s="264"/>
      <c r="N110" s="264"/>
      <c r="O110" s="264"/>
    </row>
    <row r="111" spans="9:15">
      <c r="I111" s="264"/>
      <c r="J111" s="264"/>
      <c r="N111" s="264"/>
      <c r="O111" s="264"/>
    </row>
    <row r="112" spans="9:15">
      <c r="I112" s="264"/>
      <c r="J112" s="264"/>
      <c r="N112" s="264"/>
      <c r="O112" s="264"/>
    </row>
    <row r="113" spans="10:15">
      <c r="J113" s="264"/>
      <c r="O113" s="264"/>
    </row>
  </sheetData>
  <autoFilter ref="A2:AH107" xr:uid="{00000000-0009-0000-0000-000003000000}">
    <filterColumn colId="2">
      <filters>
        <filter val="Carlos Alberto Aristizábal Ospina"/>
        <filter val="Diana del Pilar Morales Betancourt"/>
        <filter val="Maria Paula Alonso Gamboa"/>
        <filter val="María Victoria Losada Trujillo"/>
        <filter val="Maria Victoria Losada Trujillo y Silvia Rocío Goméz Sandoval"/>
      </filters>
    </filterColumn>
  </autoFilter>
  <mergeCells count="175">
    <mergeCell ref="O54:O56"/>
    <mergeCell ref="P54:P56"/>
    <mergeCell ref="Q54:Q56"/>
    <mergeCell ref="R54:R56"/>
    <mergeCell ref="X43:X47"/>
    <mergeCell ref="X48:X49"/>
    <mergeCell ref="X50:X53"/>
    <mergeCell ref="X54:X56"/>
    <mergeCell ref="O50:O53"/>
    <mergeCell ref="P50:P53"/>
    <mergeCell ref="Q50:Q53"/>
    <mergeCell ref="R50:R53"/>
    <mergeCell ref="S50:S53"/>
    <mergeCell ref="O48:O49"/>
    <mergeCell ref="P48:P49"/>
    <mergeCell ref="Q48:Q49"/>
    <mergeCell ref="O43:O47"/>
    <mergeCell ref="S43:S47"/>
    <mergeCell ref="A66:AH66"/>
    <mergeCell ref="A67:AH67"/>
    <mergeCell ref="S8:S9"/>
    <mergeCell ref="J8:J9"/>
    <mergeCell ref="K8:K9"/>
    <mergeCell ref="L8:L9"/>
    <mergeCell ref="M8:M9"/>
    <mergeCell ref="N8:N9"/>
    <mergeCell ref="O8:O9"/>
    <mergeCell ref="I15:I17"/>
    <mergeCell ref="J15:J17"/>
    <mergeCell ref="K15:K17"/>
    <mergeCell ref="L15:L17"/>
    <mergeCell ref="M15:M17"/>
    <mergeCell ref="T54:T56"/>
    <mergeCell ref="N15:N17"/>
    <mergeCell ref="N18:N20"/>
    <mergeCell ref="N21:N25"/>
    <mergeCell ref="N26:N27"/>
    <mergeCell ref="T31:T33"/>
    <mergeCell ref="T35:T36"/>
    <mergeCell ref="T39:T42"/>
    <mergeCell ref="I28:I29"/>
    <mergeCell ref="J28:J29"/>
    <mergeCell ref="L3:L5"/>
    <mergeCell ref="T28:T29"/>
    <mergeCell ref="T26:T27"/>
    <mergeCell ref="I18:I20"/>
    <mergeCell ref="J18:J20"/>
    <mergeCell ref="K18:K20"/>
    <mergeCell ref="L18:L20"/>
    <mergeCell ref="M18:M20"/>
    <mergeCell ref="I21:I25"/>
    <mergeCell ref="J21:J25"/>
    <mergeCell ref="K21:K25"/>
    <mergeCell ref="L21:L25"/>
    <mergeCell ref="M21:M25"/>
    <mergeCell ref="N28:N29"/>
    <mergeCell ref="O28:O29"/>
    <mergeCell ref="S28:S29"/>
    <mergeCell ref="I26:I27"/>
    <mergeCell ref="J26:J27"/>
    <mergeCell ref="I31:I33"/>
    <mergeCell ref="A1:AH1"/>
    <mergeCell ref="T3:T5"/>
    <mergeCell ref="T10:T13"/>
    <mergeCell ref="T15:T17"/>
    <mergeCell ref="T21:T25"/>
    <mergeCell ref="M3:M5"/>
    <mergeCell ref="N3:N5"/>
    <mergeCell ref="I8:I9"/>
    <mergeCell ref="I10:I13"/>
    <mergeCell ref="J10:J13"/>
    <mergeCell ref="K10:K13"/>
    <mergeCell ref="L10:L13"/>
    <mergeCell ref="M10:M13"/>
    <mergeCell ref="N10:N13"/>
    <mergeCell ref="O21:O25"/>
    <mergeCell ref="O26:O27"/>
    <mergeCell ref="K26:K27"/>
    <mergeCell ref="L26:L27"/>
    <mergeCell ref="M26:M27"/>
    <mergeCell ref="S26:S27"/>
    <mergeCell ref="I3:I5"/>
    <mergeCell ref="J3:J5"/>
    <mergeCell ref="K3:K5"/>
    <mergeCell ref="I54:I56"/>
    <mergeCell ref="J54:J56"/>
    <mergeCell ref="K54:K56"/>
    <mergeCell ref="L54:L56"/>
    <mergeCell ref="M54:M56"/>
    <mergeCell ref="N43:N47"/>
    <mergeCell ref="I43:I47"/>
    <mergeCell ref="J43:J47"/>
    <mergeCell ref="K43:K47"/>
    <mergeCell ref="L43:L47"/>
    <mergeCell ref="M43:M47"/>
    <mergeCell ref="N48:N49"/>
    <mergeCell ref="I50:I53"/>
    <mergeCell ref="J50:J53"/>
    <mergeCell ref="K50:K53"/>
    <mergeCell ref="L50:L53"/>
    <mergeCell ref="M50:M53"/>
    <mergeCell ref="N50:N53"/>
    <mergeCell ref="I48:I49"/>
    <mergeCell ref="J48:J49"/>
    <mergeCell ref="K48:K49"/>
    <mergeCell ref="L48:L49"/>
    <mergeCell ref="M48:M49"/>
    <mergeCell ref="N54:N56"/>
    <mergeCell ref="R62:R63"/>
    <mergeCell ref="S62:S63"/>
    <mergeCell ref="I60:I61"/>
    <mergeCell ref="J60:J61"/>
    <mergeCell ref="K60:K61"/>
    <mergeCell ref="L60:L61"/>
    <mergeCell ref="M60:M61"/>
    <mergeCell ref="N60:N61"/>
    <mergeCell ref="I57:I59"/>
    <mergeCell ref="J57:J59"/>
    <mergeCell ref="K57:K59"/>
    <mergeCell ref="L57:L59"/>
    <mergeCell ref="M57:M59"/>
    <mergeCell ref="N57:N59"/>
    <mergeCell ref="O57:O59"/>
    <mergeCell ref="P57:P59"/>
    <mergeCell ref="Q57:Q59"/>
    <mergeCell ref="R57:R59"/>
    <mergeCell ref="S57:S59"/>
    <mergeCell ref="X39:X42"/>
    <mergeCell ref="I64:I65"/>
    <mergeCell ref="J64:J65"/>
    <mergeCell ref="K64:K65"/>
    <mergeCell ref="L64:L65"/>
    <mergeCell ref="M64:M65"/>
    <mergeCell ref="N64:N65"/>
    <mergeCell ref="O64:O65"/>
    <mergeCell ref="P64:P65"/>
    <mergeCell ref="Q64:Q65"/>
    <mergeCell ref="O60:O61"/>
    <mergeCell ref="P60:P61"/>
    <mergeCell ref="Q60:Q61"/>
    <mergeCell ref="R60:R61"/>
    <mergeCell ref="S60:S61"/>
    <mergeCell ref="I62:I63"/>
    <mergeCell ref="J62:J63"/>
    <mergeCell ref="K62:K63"/>
    <mergeCell ref="L62:L63"/>
    <mergeCell ref="M62:M63"/>
    <mergeCell ref="N62:N63"/>
    <mergeCell ref="O62:O63"/>
    <mergeCell ref="P62:P63"/>
    <mergeCell ref="Q62:Q63"/>
    <mergeCell ref="AE48:AE49"/>
    <mergeCell ref="R64:R65"/>
    <mergeCell ref="S64:S65"/>
    <mergeCell ref="X3:X5"/>
    <mergeCell ref="X8:X9"/>
    <mergeCell ref="X10:X13"/>
    <mergeCell ref="X15:X17"/>
    <mergeCell ref="X18:X20"/>
    <mergeCell ref="X21:X25"/>
    <mergeCell ref="X26:X27"/>
    <mergeCell ref="T43:T47"/>
    <mergeCell ref="T50:T53"/>
    <mergeCell ref="T57:T59"/>
    <mergeCell ref="T60:T61"/>
    <mergeCell ref="R48:R49"/>
    <mergeCell ref="S48:S49"/>
    <mergeCell ref="S54:S56"/>
    <mergeCell ref="X57:X59"/>
    <mergeCell ref="X60:X61"/>
    <mergeCell ref="X62:X63"/>
    <mergeCell ref="X64:X65"/>
    <mergeCell ref="X28:X29"/>
    <mergeCell ref="X31:X33"/>
    <mergeCell ref="X35:X36"/>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headerFooter>
    <oddHeader xml:space="preserve">&amp;L&amp;"Arial,Negrita"&amp;12
</oddHeader>
    <oddFooter xml:space="preserve">&amp;L
Página:&amp;P/&amp;N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I112"/>
  <sheetViews>
    <sheetView topLeftCell="H2" zoomScale="85" zoomScaleNormal="85" zoomScaleSheetLayoutView="100" workbookViewId="0">
      <pane ySplit="1" topLeftCell="A5" activePane="bottomLeft" state="frozen"/>
      <selection activeCell="A2" sqref="A2"/>
      <selection pane="bottomLeft" activeCell="S6" sqref="S6"/>
    </sheetView>
  </sheetViews>
  <sheetFormatPr baseColWidth="10" defaultColWidth="11" defaultRowHeight="15"/>
  <cols>
    <col min="1" max="2" width="30.7109375" style="8" customWidth="1"/>
    <col min="3" max="3" width="30.85546875" style="8" customWidth="1"/>
    <col min="4" max="4" width="19.85546875" style="8" customWidth="1"/>
    <col min="5" max="5" width="27.5703125" style="8" customWidth="1"/>
    <col min="6" max="6" width="19.85546875" style="8" customWidth="1"/>
    <col min="7" max="7" width="43.85546875" style="8" customWidth="1"/>
    <col min="8" max="10" width="15.7109375" style="8" customWidth="1"/>
    <col min="11" max="13" width="15.7109375" style="8" hidden="1" customWidth="1"/>
    <col min="14" max="15" width="15.7109375" style="8" customWidth="1"/>
    <col min="16" max="18" width="15.7109375" style="8" hidden="1" customWidth="1"/>
    <col min="19" max="19" width="15.7109375" style="8" customWidth="1"/>
    <col min="20" max="20" width="24" style="8" hidden="1" customWidth="1"/>
    <col min="21" max="21" width="24.85546875" style="8" hidden="1" customWidth="1"/>
    <col min="22" max="22" width="44.140625" style="8" customWidth="1"/>
    <col min="23" max="23" width="17.42578125" style="8" bestFit="1" customWidth="1"/>
    <col min="24" max="24" width="17.42578125" style="8" customWidth="1"/>
    <col min="25" max="26" width="15.7109375" style="8" customWidth="1"/>
    <col min="27" max="29" width="15.7109375" style="8" hidden="1" customWidth="1"/>
    <col min="30" max="30" width="39.42578125" style="8" customWidth="1"/>
    <col min="31" max="31" width="48.5703125" style="8" customWidth="1"/>
    <col min="32" max="34" width="31.42578125" style="8" hidden="1" customWidth="1"/>
    <col min="35" max="16384" width="11" style="8"/>
  </cols>
  <sheetData>
    <row r="1" spans="1:34" ht="117.75"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13.1" customHeight="1">
      <c r="A2" s="11" t="s">
        <v>2</v>
      </c>
      <c r="B2" s="6" t="s">
        <v>8</v>
      </c>
      <c r="C2" s="6" t="s">
        <v>9</v>
      </c>
      <c r="D2" s="6" t="s">
        <v>10</v>
      </c>
      <c r="E2" s="6" t="s">
        <v>12</v>
      </c>
      <c r="F2" s="6" t="s">
        <v>13</v>
      </c>
      <c r="G2" s="6" t="s">
        <v>17</v>
      </c>
      <c r="H2" s="6" t="s">
        <v>18</v>
      </c>
      <c r="I2" s="6" t="s">
        <v>19</v>
      </c>
      <c r="J2" s="6" t="s">
        <v>20</v>
      </c>
      <c r="K2" s="6" t="s">
        <v>21</v>
      </c>
      <c r="L2" s="6" t="s">
        <v>22</v>
      </c>
      <c r="M2" s="6" t="s">
        <v>23</v>
      </c>
      <c r="N2" s="6" t="s">
        <v>24</v>
      </c>
      <c r="O2" s="186" t="s">
        <v>484</v>
      </c>
      <c r="P2" s="186" t="s">
        <v>485</v>
      </c>
      <c r="Q2" s="186" t="s">
        <v>486</v>
      </c>
      <c r="R2" s="186" t="s">
        <v>487</v>
      </c>
      <c r="S2" s="186" t="s">
        <v>488</v>
      </c>
      <c r="T2" s="6" t="s">
        <v>25</v>
      </c>
      <c r="U2" s="6" t="s">
        <v>26</v>
      </c>
      <c r="V2" s="6" t="s">
        <v>27</v>
      </c>
      <c r="W2" s="6" t="s">
        <v>28</v>
      </c>
      <c r="X2" s="186" t="s">
        <v>489</v>
      </c>
      <c r="Y2" s="6" t="s">
        <v>29</v>
      </c>
      <c r="Z2" s="186" t="s">
        <v>490</v>
      </c>
      <c r="AA2" s="186" t="s">
        <v>491</v>
      </c>
      <c r="AB2" s="186" t="s">
        <v>492</v>
      </c>
      <c r="AC2" s="186" t="s">
        <v>493</v>
      </c>
      <c r="AD2" s="6" t="s">
        <v>30</v>
      </c>
      <c r="AE2" s="188" t="s">
        <v>494</v>
      </c>
      <c r="AF2" s="188" t="s">
        <v>495</v>
      </c>
      <c r="AG2" s="188" t="s">
        <v>496</v>
      </c>
      <c r="AH2" s="188" t="s">
        <v>497</v>
      </c>
    </row>
    <row r="3" spans="1:34" ht="100.5" customHeight="1">
      <c r="A3" s="15" t="s">
        <v>75</v>
      </c>
      <c r="B3" s="14" t="s">
        <v>78</v>
      </c>
      <c r="C3" s="17" t="s">
        <v>79</v>
      </c>
      <c r="D3" s="17" t="s">
        <v>80</v>
      </c>
      <c r="E3" s="17" t="s">
        <v>82</v>
      </c>
      <c r="F3" s="17" t="s">
        <v>83</v>
      </c>
      <c r="G3" s="18" t="s">
        <v>85</v>
      </c>
      <c r="H3" s="17" t="s">
        <v>86</v>
      </c>
      <c r="I3" s="349">
        <v>1</v>
      </c>
      <c r="J3" s="349">
        <v>0.25</v>
      </c>
      <c r="K3" s="349">
        <v>0.5</v>
      </c>
      <c r="L3" s="349">
        <v>0.75</v>
      </c>
      <c r="M3" s="349">
        <v>1</v>
      </c>
      <c r="N3" s="349">
        <v>1</v>
      </c>
      <c r="O3" s="349">
        <v>0.26469999999999999</v>
      </c>
      <c r="P3" s="60"/>
      <c r="Q3" s="60"/>
      <c r="R3" s="60"/>
      <c r="S3" s="349">
        <f>+O3</f>
        <v>0.26469999999999999</v>
      </c>
      <c r="T3" s="287">
        <v>966900000</v>
      </c>
      <c r="U3" s="17" t="s">
        <v>87</v>
      </c>
      <c r="V3" s="18" t="s">
        <v>88</v>
      </c>
      <c r="W3" s="61">
        <v>643600000</v>
      </c>
      <c r="X3" s="319">
        <f>+Y3*Z3+Y3*AA3+Y3*AB3+Y3*AC3+Y4*Z4+Y4*AA4+Y4*AB4+Y4*AC4+Y5*Z5+Y5*AA5+Y5*AB5+Y5*AC5</f>
        <v>0.22500000000000001</v>
      </c>
      <c r="Y3" s="60">
        <v>0.5</v>
      </c>
      <c r="Z3" s="226">
        <v>0.25</v>
      </c>
      <c r="AA3" s="60"/>
      <c r="AB3" s="60"/>
      <c r="AC3" s="226"/>
      <c r="AD3" s="17" t="s">
        <v>89</v>
      </c>
      <c r="AE3" s="62" t="s">
        <v>511</v>
      </c>
      <c r="AF3" s="62"/>
      <c r="AG3" s="17"/>
      <c r="AH3" s="17"/>
    </row>
    <row r="4" spans="1:34" ht="113.25" customHeight="1">
      <c r="A4" s="15" t="s">
        <v>75</v>
      </c>
      <c r="B4" s="14" t="s">
        <v>78</v>
      </c>
      <c r="C4" s="17" t="s">
        <v>79</v>
      </c>
      <c r="D4" s="17" t="s">
        <v>80</v>
      </c>
      <c r="E4" s="17" t="s">
        <v>82</v>
      </c>
      <c r="F4" s="17" t="s">
        <v>83</v>
      </c>
      <c r="G4" s="18" t="s">
        <v>85</v>
      </c>
      <c r="H4" s="17" t="s">
        <v>86</v>
      </c>
      <c r="I4" s="350"/>
      <c r="J4" s="350">
        <v>0.25</v>
      </c>
      <c r="K4" s="350">
        <v>0.5</v>
      </c>
      <c r="L4" s="350">
        <v>0.75</v>
      </c>
      <c r="M4" s="350">
        <v>1</v>
      </c>
      <c r="N4" s="350">
        <v>1</v>
      </c>
      <c r="O4" s="350"/>
      <c r="P4" s="181"/>
      <c r="Q4" s="181"/>
      <c r="R4" s="181"/>
      <c r="S4" s="350"/>
      <c r="T4" s="288"/>
      <c r="U4" s="17" t="s">
        <v>87</v>
      </c>
      <c r="V4" s="17" t="s">
        <v>93</v>
      </c>
      <c r="W4" s="61">
        <v>190200000</v>
      </c>
      <c r="X4" s="321"/>
      <c r="Y4" s="60">
        <v>0.25</v>
      </c>
      <c r="Z4" s="226">
        <v>0.15</v>
      </c>
      <c r="AA4" s="60"/>
      <c r="AB4" s="60"/>
      <c r="AC4" s="60"/>
      <c r="AD4" s="17" t="s">
        <v>94</v>
      </c>
      <c r="AE4" s="62" t="s">
        <v>512</v>
      </c>
      <c r="AF4" s="62"/>
      <c r="AG4" s="17"/>
      <c r="AH4" s="17"/>
    </row>
    <row r="5" spans="1:34" ht="138" customHeight="1">
      <c r="A5" s="15" t="s">
        <v>75</v>
      </c>
      <c r="B5" s="14" t="s">
        <v>78</v>
      </c>
      <c r="C5" s="17" t="s">
        <v>79</v>
      </c>
      <c r="D5" s="17" t="s">
        <v>80</v>
      </c>
      <c r="E5" s="17" t="s">
        <v>82</v>
      </c>
      <c r="F5" s="17" t="s">
        <v>83</v>
      </c>
      <c r="G5" s="18" t="s">
        <v>85</v>
      </c>
      <c r="H5" s="17" t="s">
        <v>86</v>
      </c>
      <c r="I5" s="351"/>
      <c r="J5" s="351">
        <v>0.25</v>
      </c>
      <c r="K5" s="351">
        <v>0.5</v>
      </c>
      <c r="L5" s="351">
        <v>0.75</v>
      </c>
      <c r="M5" s="351">
        <v>1</v>
      </c>
      <c r="N5" s="351">
        <v>1</v>
      </c>
      <c r="O5" s="351"/>
      <c r="P5" s="181"/>
      <c r="Q5" s="181"/>
      <c r="R5" s="181"/>
      <c r="S5" s="351"/>
      <c r="T5" s="289"/>
      <c r="U5" s="17" t="s">
        <v>87</v>
      </c>
      <c r="V5" s="17" t="s">
        <v>96</v>
      </c>
      <c r="W5" s="61">
        <v>133100000</v>
      </c>
      <c r="X5" s="320"/>
      <c r="Y5" s="60">
        <v>0.25</v>
      </c>
      <c r="Z5" s="226">
        <v>0.25</v>
      </c>
      <c r="AA5" s="60"/>
      <c r="AB5" s="60"/>
      <c r="AC5" s="226"/>
      <c r="AD5" s="17" t="s">
        <v>97</v>
      </c>
      <c r="AE5" s="227" t="s">
        <v>513</v>
      </c>
      <c r="AF5" s="62"/>
      <c r="AG5" s="17"/>
      <c r="AH5" s="17"/>
    </row>
    <row r="6" spans="1:34" ht="216.75">
      <c r="A6" s="15" t="s">
        <v>75</v>
      </c>
      <c r="B6" s="15" t="s">
        <v>99</v>
      </c>
      <c r="C6" s="18" t="s">
        <v>79</v>
      </c>
      <c r="D6" s="17" t="s">
        <v>80</v>
      </c>
      <c r="E6" s="18" t="s">
        <v>101</v>
      </c>
      <c r="F6" s="18" t="s">
        <v>83</v>
      </c>
      <c r="G6" s="18" t="s">
        <v>103</v>
      </c>
      <c r="H6" s="18" t="s">
        <v>86</v>
      </c>
      <c r="I6" s="190">
        <v>0</v>
      </c>
      <c r="J6" s="190">
        <v>0.25</v>
      </c>
      <c r="K6" s="190">
        <v>0.5</v>
      </c>
      <c r="L6" s="190">
        <v>0.75</v>
      </c>
      <c r="M6" s="190">
        <v>1</v>
      </c>
      <c r="N6" s="190">
        <v>1</v>
      </c>
      <c r="O6" s="190">
        <v>0.7</v>
      </c>
      <c r="P6" s="63"/>
      <c r="Q6" s="63"/>
      <c r="R6" s="63"/>
      <c r="S6" s="190">
        <f>+O6</f>
        <v>0.7</v>
      </c>
      <c r="T6" s="64">
        <v>88000000</v>
      </c>
      <c r="U6" s="18" t="s">
        <v>87</v>
      </c>
      <c r="V6" s="18" t="s">
        <v>104</v>
      </c>
      <c r="W6" s="65">
        <v>88000000</v>
      </c>
      <c r="X6" s="319">
        <f>+Y6*Z6+Y6*AA6+Y6*AB6+Y6*AC6</f>
        <v>0.7</v>
      </c>
      <c r="Y6" s="63">
        <v>1</v>
      </c>
      <c r="Z6" s="63">
        <v>0.7</v>
      </c>
      <c r="AA6" s="63"/>
      <c r="AB6" s="63"/>
      <c r="AC6" s="63"/>
      <c r="AD6" s="18" t="s">
        <v>105</v>
      </c>
      <c r="AE6" s="227" t="s">
        <v>514</v>
      </c>
      <c r="AF6" s="66"/>
      <c r="AG6" s="18"/>
      <c r="AH6" s="18"/>
    </row>
    <row r="7" spans="1:34" ht="102" hidden="1" customHeight="1">
      <c r="A7" s="15" t="s">
        <v>75</v>
      </c>
      <c r="B7" s="15" t="s">
        <v>108</v>
      </c>
      <c r="C7" s="68" t="s">
        <v>109</v>
      </c>
      <c r="D7" s="68" t="s">
        <v>110</v>
      </c>
      <c r="E7" s="68" t="s">
        <v>112</v>
      </c>
      <c r="F7" s="68" t="s">
        <v>113</v>
      </c>
      <c r="G7" s="68" t="s">
        <v>116</v>
      </c>
      <c r="H7" s="68" t="s">
        <v>117</v>
      </c>
      <c r="I7" s="191">
        <v>6</v>
      </c>
      <c r="J7" s="191">
        <v>6</v>
      </c>
      <c r="K7" s="191">
        <v>12</v>
      </c>
      <c r="L7" s="191">
        <v>25</v>
      </c>
      <c r="M7" s="191">
        <v>38</v>
      </c>
      <c r="N7" s="191">
        <v>38</v>
      </c>
      <c r="O7" s="68"/>
      <c r="P7" s="68"/>
      <c r="Q7" s="68"/>
      <c r="R7" s="68"/>
      <c r="S7" s="68"/>
      <c r="T7" s="69">
        <v>99200000</v>
      </c>
      <c r="U7" s="68" t="s">
        <v>118</v>
      </c>
      <c r="V7" s="68" t="s">
        <v>119</v>
      </c>
      <c r="W7" s="65">
        <v>99200000</v>
      </c>
      <c r="X7" s="321">
        <f>+Y7*Z7+Y7*AA7+Y7*AB7+Y7*AC7</f>
        <v>0</v>
      </c>
      <c r="Y7" s="63">
        <v>1</v>
      </c>
      <c r="Z7" s="63"/>
      <c r="AA7" s="63"/>
      <c r="AB7" s="63"/>
      <c r="AC7" s="63"/>
      <c r="AD7" s="18" t="s">
        <v>120</v>
      </c>
      <c r="AE7" s="66"/>
      <c r="AF7" s="66"/>
      <c r="AG7" s="68"/>
      <c r="AH7" s="68"/>
    </row>
    <row r="8" spans="1:34" ht="63.75" hidden="1" customHeight="1">
      <c r="A8" s="15" t="s">
        <v>75</v>
      </c>
      <c r="B8" s="15" t="s">
        <v>124</v>
      </c>
      <c r="C8" s="17" t="s">
        <v>125</v>
      </c>
      <c r="D8" s="17" t="s">
        <v>126</v>
      </c>
      <c r="E8" s="17" t="s">
        <v>128</v>
      </c>
      <c r="F8" s="17" t="s">
        <v>129</v>
      </c>
      <c r="G8" s="17" t="s">
        <v>133</v>
      </c>
      <c r="H8" s="17" t="s">
        <v>86</v>
      </c>
      <c r="I8" s="349">
        <v>0.9</v>
      </c>
      <c r="J8" s="349">
        <v>0.9</v>
      </c>
      <c r="K8" s="349">
        <v>0.9</v>
      </c>
      <c r="L8" s="349">
        <v>0.9</v>
      </c>
      <c r="M8" s="349">
        <v>0.9</v>
      </c>
      <c r="N8" s="349">
        <v>0.9</v>
      </c>
      <c r="O8" s="367"/>
      <c r="P8" s="60"/>
      <c r="Q8" s="60"/>
      <c r="R8" s="60"/>
      <c r="S8" s="367"/>
      <c r="T8" s="17"/>
      <c r="U8" s="18" t="s">
        <v>134</v>
      </c>
      <c r="V8" s="17" t="s">
        <v>135</v>
      </c>
      <c r="W8" s="17"/>
      <c r="X8" s="321">
        <f>+Y8*Z8+Y8*AA8+Y8*AB8+Y8*AC8+Y9*Z9+Y9*AA9+Y9*AB9+Y9*AC9</f>
        <v>0</v>
      </c>
      <c r="Y8" s="60">
        <v>0.5</v>
      </c>
      <c r="Z8" s="60"/>
      <c r="AA8" s="60"/>
      <c r="AB8" s="60"/>
      <c r="AC8" s="60"/>
      <c r="AD8" s="17" t="s">
        <v>136</v>
      </c>
      <c r="AE8" s="62"/>
      <c r="AF8" s="62"/>
      <c r="AG8" s="17"/>
      <c r="AH8" s="17"/>
    </row>
    <row r="9" spans="1:34" ht="72" hidden="1" customHeight="1">
      <c r="A9" s="15" t="s">
        <v>75</v>
      </c>
      <c r="B9" s="15" t="s">
        <v>138</v>
      </c>
      <c r="C9" s="17" t="s">
        <v>125</v>
      </c>
      <c r="D9" s="17" t="s">
        <v>126</v>
      </c>
      <c r="E9" s="17" t="s">
        <v>128</v>
      </c>
      <c r="F9" s="17" t="s">
        <v>129</v>
      </c>
      <c r="G9" s="17" t="s">
        <v>133</v>
      </c>
      <c r="H9" s="17" t="s">
        <v>86</v>
      </c>
      <c r="I9" s="351"/>
      <c r="J9" s="351">
        <v>0.9</v>
      </c>
      <c r="K9" s="351">
        <v>0.9</v>
      </c>
      <c r="L9" s="351">
        <v>0.9</v>
      </c>
      <c r="M9" s="351">
        <v>0.9</v>
      </c>
      <c r="N9" s="351">
        <v>0.9</v>
      </c>
      <c r="O9" s="368"/>
      <c r="P9" s="60"/>
      <c r="Q9" s="60"/>
      <c r="R9" s="60"/>
      <c r="S9" s="368"/>
      <c r="T9" s="17"/>
      <c r="U9" s="18" t="s">
        <v>134</v>
      </c>
      <c r="V9" s="71" t="s">
        <v>139</v>
      </c>
      <c r="W9" s="71"/>
      <c r="X9" s="320"/>
      <c r="Y9" s="72">
        <v>0.5</v>
      </c>
      <c r="Z9" s="72"/>
      <c r="AA9" s="72"/>
      <c r="AB9" s="72"/>
      <c r="AC9" s="72"/>
      <c r="AD9" s="71" t="s">
        <v>140</v>
      </c>
      <c r="AE9" s="73"/>
      <c r="AF9" s="73"/>
      <c r="AG9" s="71"/>
      <c r="AH9" s="71"/>
    </row>
    <row r="10" spans="1:34" ht="135.75" customHeight="1">
      <c r="A10" s="15" t="s">
        <v>75</v>
      </c>
      <c r="B10" s="15" t="s">
        <v>143</v>
      </c>
      <c r="C10" s="18" t="s">
        <v>79</v>
      </c>
      <c r="D10" s="18" t="s">
        <v>80</v>
      </c>
      <c r="E10" s="18" t="s">
        <v>145</v>
      </c>
      <c r="F10" s="18" t="s">
        <v>83</v>
      </c>
      <c r="G10" s="18" t="s">
        <v>147</v>
      </c>
      <c r="H10" s="18" t="s">
        <v>86</v>
      </c>
      <c r="I10" s="319">
        <v>1</v>
      </c>
      <c r="J10" s="319">
        <v>0.1</v>
      </c>
      <c r="K10" s="319">
        <v>0.3</v>
      </c>
      <c r="L10" s="319">
        <v>0.8</v>
      </c>
      <c r="M10" s="319">
        <v>1</v>
      </c>
      <c r="N10" s="319">
        <v>1</v>
      </c>
      <c r="O10" s="319">
        <v>0.25800000000000001</v>
      </c>
      <c r="P10" s="63"/>
      <c r="Q10" s="63"/>
      <c r="R10" s="63"/>
      <c r="S10" s="319">
        <f>+O10</f>
        <v>0.25800000000000001</v>
      </c>
      <c r="T10" s="290">
        <f>+W10+W11+W12+W13</f>
        <v>1500000000</v>
      </c>
      <c r="U10" s="18" t="s">
        <v>148</v>
      </c>
      <c r="V10" s="18" t="s">
        <v>149</v>
      </c>
      <c r="W10" s="65">
        <v>77000000</v>
      </c>
      <c r="X10" s="319">
        <f>+Y10*Z10+Y10*AA10+Y10*AB10+Y10*AC10+Y11*Z11+Y11*AA11+Y11*AB11+Y11*AC11+Y12*Z12+Y12*AA12+Y12*AB12+Y12*AC12+Y13*Z13+Y13*AA13+Y13*AB13+Y13*AC13</f>
        <v>0.3125</v>
      </c>
      <c r="Y10" s="63">
        <v>0.15</v>
      </c>
      <c r="Z10" s="63">
        <v>0.25</v>
      </c>
      <c r="AA10" s="63"/>
      <c r="AB10" s="63"/>
      <c r="AC10" s="63"/>
      <c r="AD10" s="18" t="s">
        <v>150</v>
      </c>
      <c r="AE10" s="66" t="s">
        <v>515</v>
      </c>
      <c r="AF10" s="66"/>
      <c r="AG10" s="18"/>
      <c r="AH10" s="18"/>
    </row>
    <row r="11" spans="1:34" ht="138" customHeight="1">
      <c r="A11" s="15" t="s">
        <v>75</v>
      </c>
      <c r="B11" s="15" t="s">
        <v>143</v>
      </c>
      <c r="C11" s="18" t="s">
        <v>79</v>
      </c>
      <c r="D11" s="18" t="s">
        <v>80</v>
      </c>
      <c r="E11" s="18" t="s">
        <v>145</v>
      </c>
      <c r="F11" s="18" t="s">
        <v>83</v>
      </c>
      <c r="G11" s="18" t="s">
        <v>147</v>
      </c>
      <c r="H11" s="18" t="s">
        <v>86</v>
      </c>
      <c r="I11" s="321"/>
      <c r="J11" s="321">
        <v>0.1</v>
      </c>
      <c r="K11" s="321">
        <v>0.3</v>
      </c>
      <c r="L11" s="321">
        <v>0.8</v>
      </c>
      <c r="M11" s="321">
        <v>1</v>
      </c>
      <c r="N11" s="321">
        <v>1</v>
      </c>
      <c r="O11" s="321"/>
      <c r="P11" s="182"/>
      <c r="Q11" s="182"/>
      <c r="R11" s="182"/>
      <c r="S11" s="321"/>
      <c r="T11" s="291"/>
      <c r="U11" s="18" t="s">
        <v>148</v>
      </c>
      <c r="V11" s="18" t="s">
        <v>152</v>
      </c>
      <c r="W11" s="65">
        <v>1173000000</v>
      </c>
      <c r="X11" s="321"/>
      <c r="Y11" s="63">
        <v>0.5</v>
      </c>
      <c r="Z11" s="63">
        <v>0.25</v>
      </c>
      <c r="AA11" s="63"/>
      <c r="AB11" s="63"/>
      <c r="AC11" s="63"/>
      <c r="AD11" s="18" t="s">
        <v>153</v>
      </c>
      <c r="AE11" s="66" t="s">
        <v>516</v>
      </c>
      <c r="AF11" s="66"/>
      <c r="AG11" s="18"/>
      <c r="AH11" s="18"/>
    </row>
    <row r="12" spans="1:34" ht="197.25" customHeight="1">
      <c r="A12" s="15" t="s">
        <v>75</v>
      </c>
      <c r="B12" s="15" t="s">
        <v>143</v>
      </c>
      <c r="C12" s="18" t="s">
        <v>79</v>
      </c>
      <c r="D12" s="18" t="s">
        <v>80</v>
      </c>
      <c r="E12" s="18" t="s">
        <v>145</v>
      </c>
      <c r="F12" s="18" t="s">
        <v>83</v>
      </c>
      <c r="G12" s="18" t="s">
        <v>147</v>
      </c>
      <c r="H12" s="18" t="s">
        <v>86</v>
      </c>
      <c r="I12" s="321"/>
      <c r="J12" s="321">
        <v>0.1</v>
      </c>
      <c r="K12" s="321">
        <v>0.3</v>
      </c>
      <c r="L12" s="321">
        <v>0.8</v>
      </c>
      <c r="M12" s="321">
        <v>1</v>
      </c>
      <c r="N12" s="321">
        <v>1</v>
      </c>
      <c r="O12" s="321"/>
      <c r="P12" s="182"/>
      <c r="Q12" s="182"/>
      <c r="R12" s="182"/>
      <c r="S12" s="321"/>
      <c r="T12" s="291"/>
      <c r="U12" s="18" t="s">
        <v>148</v>
      </c>
      <c r="V12" s="229" t="s">
        <v>517</v>
      </c>
      <c r="W12" s="20">
        <v>40000000</v>
      </c>
      <c r="X12" s="321"/>
      <c r="Y12" s="75">
        <v>0.15</v>
      </c>
      <c r="Z12" s="75">
        <v>1</v>
      </c>
      <c r="AA12" s="75"/>
      <c r="AB12" s="75"/>
      <c r="AC12" s="75"/>
      <c r="AD12" s="18" t="s">
        <v>155</v>
      </c>
      <c r="AE12" s="227" t="s">
        <v>518</v>
      </c>
      <c r="AF12" s="76"/>
      <c r="AG12" s="18"/>
      <c r="AH12" s="18"/>
    </row>
    <row r="13" spans="1:34" ht="66.75" customHeight="1">
      <c r="A13" s="15" t="s">
        <v>75</v>
      </c>
      <c r="B13" s="15" t="s">
        <v>143</v>
      </c>
      <c r="C13" s="18" t="s">
        <v>79</v>
      </c>
      <c r="D13" s="18" t="s">
        <v>80</v>
      </c>
      <c r="E13" s="18" t="s">
        <v>145</v>
      </c>
      <c r="F13" s="18" t="s">
        <v>83</v>
      </c>
      <c r="G13" s="18" t="s">
        <v>147</v>
      </c>
      <c r="H13" s="18" t="s">
        <v>86</v>
      </c>
      <c r="I13" s="320"/>
      <c r="J13" s="320">
        <v>0.1</v>
      </c>
      <c r="K13" s="320">
        <v>0.3</v>
      </c>
      <c r="L13" s="320">
        <v>0.8</v>
      </c>
      <c r="M13" s="320">
        <v>1</v>
      </c>
      <c r="N13" s="320">
        <v>1</v>
      </c>
      <c r="O13" s="320"/>
      <c r="P13" s="182"/>
      <c r="Q13" s="182"/>
      <c r="R13" s="182"/>
      <c r="S13" s="320"/>
      <c r="T13" s="292"/>
      <c r="U13" s="18" t="s">
        <v>148</v>
      </c>
      <c r="V13" s="68" t="s">
        <v>156</v>
      </c>
      <c r="W13" s="77">
        <v>210000000</v>
      </c>
      <c r="X13" s="320"/>
      <c r="Y13" s="78">
        <v>0.2</v>
      </c>
      <c r="Z13" s="75"/>
      <c r="AA13" s="75"/>
      <c r="AB13" s="75"/>
      <c r="AC13" s="75"/>
      <c r="AD13" s="18" t="s">
        <v>157</v>
      </c>
      <c r="AE13" s="227" t="s">
        <v>519</v>
      </c>
      <c r="AF13" s="79"/>
      <c r="AG13" s="68"/>
      <c r="AH13" s="68"/>
    </row>
    <row r="14" spans="1:34" ht="87" hidden="1" customHeight="1">
      <c r="A14" s="15" t="s">
        <v>75</v>
      </c>
      <c r="B14" s="15" t="s">
        <v>158</v>
      </c>
      <c r="C14" s="68" t="s">
        <v>109</v>
      </c>
      <c r="D14" s="68" t="s">
        <v>110</v>
      </c>
      <c r="E14" s="68" t="s">
        <v>160</v>
      </c>
      <c r="F14" s="68" t="s">
        <v>113</v>
      </c>
      <c r="G14" s="68" t="s">
        <v>160</v>
      </c>
      <c r="H14" s="68" t="s">
        <v>117</v>
      </c>
      <c r="I14" s="191">
        <v>8</v>
      </c>
      <c r="J14" s="191">
        <v>4</v>
      </c>
      <c r="K14" s="191">
        <v>7</v>
      </c>
      <c r="L14" s="191">
        <v>8</v>
      </c>
      <c r="M14" s="191">
        <v>8</v>
      </c>
      <c r="N14" s="191">
        <v>8</v>
      </c>
      <c r="O14" s="191"/>
      <c r="P14" s="191"/>
      <c r="Q14" s="191"/>
      <c r="R14" s="191"/>
      <c r="S14" s="191"/>
      <c r="T14" s="77">
        <v>11828899990</v>
      </c>
      <c r="U14" s="68" t="s">
        <v>118</v>
      </c>
      <c r="V14" s="68" t="s">
        <v>163</v>
      </c>
      <c r="W14" s="77">
        <v>11828899990</v>
      </c>
      <c r="X14" s="190">
        <f>+Y14*Z14+Y14*AA14+Y14*AB14+Y14*AC14</f>
        <v>0</v>
      </c>
      <c r="Y14" s="78">
        <v>1</v>
      </c>
      <c r="Z14" s="75"/>
      <c r="AA14" s="75"/>
      <c r="AB14" s="75"/>
      <c r="AC14" s="75"/>
      <c r="AD14" s="18" t="s">
        <v>164</v>
      </c>
      <c r="AE14" s="79"/>
      <c r="AF14" s="79"/>
      <c r="AG14" s="68"/>
      <c r="AH14" s="68"/>
    </row>
    <row r="15" spans="1:34" ht="66.75" hidden="1" customHeight="1">
      <c r="A15" s="15" t="s">
        <v>75</v>
      </c>
      <c r="B15" s="15" t="s">
        <v>166</v>
      </c>
      <c r="C15" s="18" t="s">
        <v>167</v>
      </c>
      <c r="D15" s="18" t="s">
        <v>168</v>
      </c>
      <c r="E15" s="18" t="s">
        <v>170</v>
      </c>
      <c r="F15" s="18" t="s">
        <v>171</v>
      </c>
      <c r="G15" s="18" t="s">
        <v>174</v>
      </c>
      <c r="H15" s="18" t="s">
        <v>86</v>
      </c>
      <c r="I15" s="359">
        <v>0.5</v>
      </c>
      <c r="J15" s="359">
        <v>0</v>
      </c>
      <c r="K15" s="359">
        <v>0.1</v>
      </c>
      <c r="L15" s="359">
        <v>0.3</v>
      </c>
      <c r="M15" s="359">
        <v>1</v>
      </c>
      <c r="N15" s="359">
        <v>1</v>
      </c>
      <c r="O15" s="19"/>
      <c r="P15" s="19"/>
      <c r="Q15" s="19"/>
      <c r="R15" s="19"/>
      <c r="S15" s="19"/>
      <c r="T15" s="293">
        <f>+W15</f>
        <v>12530000000</v>
      </c>
      <c r="U15" s="18" t="s">
        <v>175</v>
      </c>
      <c r="V15" s="68" t="s">
        <v>176</v>
      </c>
      <c r="W15" s="80">
        <v>12530000000</v>
      </c>
      <c r="X15" s="290">
        <f>+Y15*Z15+Y15*AA15+Y15*AB15+Y15*AC15+Y16*Z16+Y16*AA16+Y16*AB16+Y16*AC16+Y17*Z17+Y17*AA17+Y17*AB17+Y17*AC17</f>
        <v>0</v>
      </c>
      <c r="Y15" s="81">
        <v>0.4</v>
      </c>
      <c r="Z15" s="81"/>
      <c r="AA15" s="81"/>
      <c r="AB15" s="81"/>
      <c r="AC15" s="81"/>
      <c r="AD15" s="68" t="s">
        <v>177</v>
      </c>
      <c r="AE15" s="82"/>
      <c r="AF15" s="79"/>
      <c r="AG15" s="68"/>
      <c r="AH15" s="68"/>
    </row>
    <row r="16" spans="1:34" ht="90.75" hidden="1" customHeight="1">
      <c r="A16" s="15" t="s">
        <v>75</v>
      </c>
      <c r="B16" s="15" t="s">
        <v>166</v>
      </c>
      <c r="C16" s="18" t="s">
        <v>167</v>
      </c>
      <c r="D16" s="18" t="s">
        <v>168</v>
      </c>
      <c r="E16" s="18" t="s">
        <v>170</v>
      </c>
      <c r="F16" s="18" t="s">
        <v>171</v>
      </c>
      <c r="G16" s="18" t="s">
        <v>174</v>
      </c>
      <c r="H16" s="18" t="s">
        <v>86</v>
      </c>
      <c r="I16" s="360"/>
      <c r="J16" s="360">
        <v>0</v>
      </c>
      <c r="K16" s="360">
        <v>0.1</v>
      </c>
      <c r="L16" s="360">
        <v>0.3</v>
      </c>
      <c r="M16" s="360">
        <v>1</v>
      </c>
      <c r="N16" s="360">
        <v>1</v>
      </c>
      <c r="O16" s="183"/>
      <c r="P16" s="183"/>
      <c r="Q16" s="183"/>
      <c r="R16" s="183"/>
      <c r="S16" s="183"/>
      <c r="T16" s="294"/>
      <c r="U16" s="18" t="s">
        <v>175</v>
      </c>
      <c r="V16" s="68" t="s">
        <v>180</v>
      </c>
      <c r="W16" s="83"/>
      <c r="X16" s="291"/>
      <c r="Y16" s="81">
        <v>0.3</v>
      </c>
      <c r="Z16" s="81"/>
      <c r="AA16" s="81"/>
      <c r="AB16" s="81"/>
      <c r="AC16" s="81"/>
      <c r="AD16" s="68" t="s">
        <v>181</v>
      </c>
      <c r="AE16" s="82"/>
      <c r="AF16" s="79"/>
      <c r="AG16" s="68"/>
      <c r="AH16" s="68"/>
    </row>
    <row r="17" spans="1:35" ht="66.75" hidden="1" customHeight="1">
      <c r="A17" s="15" t="s">
        <v>75</v>
      </c>
      <c r="B17" s="15" t="s">
        <v>166</v>
      </c>
      <c r="C17" s="18" t="s">
        <v>167</v>
      </c>
      <c r="D17" s="18" t="s">
        <v>168</v>
      </c>
      <c r="E17" s="18" t="s">
        <v>170</v>
      </c>
      <c r="F17" s="18" t="s">
        <v>171</v>
      </c>
      <c r="G17" s="18" t="s">
        <v>174</v>
      </c>
      <c r="H17" s="18" t="s">
        <v>86</v>
      </c>
      <c r="I17" s="361"/>
      <c r="J17" s="361">
        <v>0</v>
      </c>
      <c r="K17" s="361">
        <v>0.1</v>
      </c>
      <c r="L17" s="361">
        <v>0.3</v>
      </c>
      <c r="M17" s="361">
        <v>1</v>
      </c>
      <c r="N17" s="361">
        <v>1</v>
      </c>
      <c r="O17" s="183"/>
      <c r="P17" s="183"/>
      <c r="Q17" s="183"/>
      <c r="R17" s="183"/>
      <c r="S17" s="183"/>
      <c r="T17" s="295"/>
      <c r="U17" s="18" t="s">
        <v>175</v>
      </c>
      <c r="V17" s="68" t="s">
        <v>182</v>
      </c>
      <c r="W17" s="84"/>
      <c r="X17" s="292"/>
      <c r="Y17" s="81">
        <v>0.3</v>
      </c>
      <c r="Z17" s="81"/>
      <c r="AA17" s="81"/>
      <c r="AB17" s="81"/>
      <c r="AC17" s="81"/>
      <c r="AD17" s="68" t="s">
        <v>183</v>
      </c>
      <c r="AE17" s="82"/>
      <c r="AF17" s="79"/>
      <c r="AG17" s="68"/>
      <c r="AH17" s="68"/>
    </row>
    <row r="18" spans="1:35" ht="66.75" hidden="1" customHeight="1">
      <c r="A18" s="15" t="s">
        <v>75</v>
      </c>
      <c r="B18" s="15" t="s">
        <v>184</v>
      </c>
      <c r="C18" s="18" t="s">
        <v>167</v>
      </c>
      <c r="D18" s="18" t="s">
        <v>168</v>
      </c>
      <c r="E18" s="18" t="s">
        <v>186</v>
      </c>
      <c r="F18" s="18" t="s">
        <v>171</v>
      </c>
      <c r="G18" s="18" t="s">
        <v>189</v>
      </c>
      <c r="H18" s="18" t="s">
        <v>86</v>
      </c>
      <c r="I18" s="359">
        <v>0.5</v>
      </c>
      <c r="J18" s="359">
        <v>0.1</v>
      </c>
      <c r="K18" s="359">
        <v>0.4</v>
      </c>
      <c r="L18" s="359">
        <v>0.5</v>
      </c>
      <c r="M18" s="359">
        <v>0.7</v>
      </c>
      <c r="N18" s="359">
        <v>0.7</v>
      </c>
      <c r="O18" s="19"/>
      <c r="P18" s="19"/>
      <c r="Q18" s="19"/>
      <c r="R18" s="19"/>
      <c r="S18" s="19"/>
      <c r="T18" s="65">
        <v>0</v>
      </c>
      <c r="U18" s="18"/>
      <c r="V18" s="68" t="s">
        <v>190</v>
      </c>
      <c r="W18" s="84"/>
      <c r="X18" s="319">
        <f>+Y18*Z18+Y18*AA18+Y18*AB18+Y18*AC18+Y19*Z19+Y19*AA19+Y19*AB19+Y19*AC19+Y20*Z20+Y20*AA20+Y20*AB20+Y20*AC20</f>
        <v>0</v>
      </c>
      <c r="Y18" s="81">
        <v>0.25</v>
      </c>
      <c r="Z18" s="81"/>
      <c r="AA18" s="81"/>
      <c r="AB18" s="81"/>
      <c r="AC18" s="81"/>
      <c r="AD18" s="68" t="s">
        <v>191</v>
      </c>
      <c r="AE18" s="79"/>
      <c r="AF18" s="79"/>
      <c r="AG18" s="68"/>
      <c r="AH18" s="68"/>
    </row>
    <row r="19" spans="1:35" ht="66.75" hidden="1" customHeight="1">
      <c r="A19" s="15" t="s">
        <v>75</v>
      </c>
      <c r="B19" s="15" t="s">
        <v>184</v>
      </c>
      <c r="C19" s="18" t="s">
        <v>167</v>
      </c>
      <c r="D19" s="18" t="s">
        <v>168</v>
      </c>
      <c r="E19" s="18" t="s">
        <v>186</v>
      </c>
      <c r="F19" s="18" t="s">
        <v>171</v>
      </c>
      <c r="G19" s="18" t="s">
        <v>189</v>
      </c>
      <c r="H19" s="18" t="s">
        <v>86</v>
      </c>
      <c r="I19" s="360">
        <v>0.5</v>
      </c>
      <c r="J19" s="360">
        <v>0.1</v>
      </c>
      <c r="K19" s="360">
        <v>0.4</v>
      </c>
      <c r="L19" s="360">
        <v>0.5</v>
      </c>
      <c r="M19" s="360">
        <v>0.7</v>
      </c>
      <c r="N19" s="360">
        <v>0.7</v>
      </c>
      <c r="O19" s="19"/>
      <c r="P19" s="19"/>
      <c r="Q19" s="19"/>
      <c r="R19" s="19"/>
      <c r="S19" s="19"/>
      <c r="T19" s="65">
        <v>0</v>
      </c>
      <c r="U19" s="18"/>
      <c r="V19" s="68" t="s">
        <v>192</v>
      </c>
      <c r="W19" s="84"/>
      <c r="X19" s="321"/>
      <c r="Y19" s="81">
        <v>0.5</v>
      </c>
      <c r="Z19" s="81"/>
      <c r="AA19" s="81"/>
      <c r="AB19" s="81"/>
      <c r="AC19" s="81"/>
      <c r="AD19" s="68" t="s">
        <v>193</v>
      </c>
      <c r="AE19" s="79"/>
      <c r="AF19" s="79"/>
      <c r="AG19" s="68"/>
      <c r="AH19" s="68"/>
    </row>
    <row r="20" spans="1:35" ht="66.75" hidden="1" customHeight="1">
      <c r="A20" s="15" t="s">
        <v>75</v>
      </c>
      <c r="B20" s="15" t="s">
        <v>184</v>
      </c>
      <c r="C20" s="18" t="s">
        <v>167</v>
      </c>
      <c r="D20" s="18" t="s">
        <v>168</v>
      </c>
      <c r="E20" s="18" t="s">
        <v>186</v>
      </c>
      <c r="F20" s="18" t="s">
        <v>171</v>
      </c>
      <c r="G20" s="18" t="s">
        <v>189</v>
      </c>
      <c r="H20" s="18" t="s">
        <v>86</v>
      </c>
      <c r="I20" s="361">
        <v>0.5</v>
      </c>
      <c r="J20" s="361">
        <v>0.1</v>
      </c>
      <c r="K20" s="361">
        <v>0.4</v>
      </c>
      <c r="L20" s="361">
        <v>0.5</v>
      </c>
      <c r="M20" s="361">
        <v>0.7</v>
      </c>
      <c r="N20" s="361">
        <v>0.7</v>
      </c>
      <c r="O20" s="19"/>
      <c r="P20" s="19"/>
      <c r="Q20" s="19"/>
      <c r="R20" s="19"/>
      <c r="S20" s="19"/>
      <c r="T20" s="65">
        <v>0</v>
      </c>
      <c r="U20" s="18"/>
      <c r="V20" s="68" t="s">
        <v>194</v>
      </c>
      <c r="W20" s="84"/>
      <c r="X20" s="320"/>
      <c r="Y20" s="81">
        <v>0.25</v>
      </c>
      <c r="Z20" s="81"/>
      <c r="AA20" s="81"/>
      <c r="AB20" s="81"/>
      <c r="AC20" s="81"/>
      <c r="AD20" s="68" t="s">
        <v>195</v>
      </c>
      <c r="AE20" s="79"/>
      <c r="AF20" s="79"/>
      <c r="AG20" s="68"/>
      <c r="AH20" s="68"/>
    </row>
    <row r="21" spans="1:35" ht="76.5" hidden="1">
      <c r="A21" s="15" t="s">
        <v>75</v>
      </c>
      <c r="B21" s="15" t="s">
        <v>196</v>
      </c>
      <c r="C21" s="18" t="s">
        <v>197</v>
      </c>
      <c r="D21" s="18" t="s">
        <v>126</v>
      </c>
      <c r="E21" s="18" t="s">
        <v>199</v>
      </c>
      <c r="F21" s="18" t="s">
        <v>129</v>
      </c>
      <c r="G21" s="18" t="s">
        <v>201</v>
      </c>
      <c r="H21" s="18" t="s">
        <v>86</v>
      </c>
      <c r="I21" s="319">
        <v>1</v>
      </c>
      <c r="J21" s="319">
        <v>0.25</v>
      </c>
      <c r="K21" s="319">
        <v>0.5</v>
      </c>
      <c r="L21" s="319">
        <v>0.75</v>
      </c>
      <c r="M21" s="319">
        <v>1</v>
      </c>
      <c r="N21" s="319">
        <v>1</v>
      </c>
      <c r="O21" s="352"/>
      <c r="P21" s="63"/>
      <c r="Q21" s="63"/>
      <c r="R21" s="63"/>
      <c r="S21" s="63"/>
      <c r="T21" s="296">
        <f>+W23+W25</f>
        <v>230400000</v>
      </c>
      <c r="U21" s="18" t="s">
        <v>202</v>
      </c>
      <c r="V21" s="71" t="s">
        <v>203</v>
      </c>
      <c r="W21" s="71"/>
      <c r="X21" s="319">
        <f>+Y22*Z22+Y22*AA22+Y22*AB22+Y22*AC22+Y23*Z23+Y23*AA23+Y23*AB23+Y23*AC23+Y24*Z24+Y24*AA24+Y24*AB24+Y24*AC24+Y25*Z25+Y25*AA25+Y25*AB25+Y25*AC25+Y21*Z21+Y21*AA21+Y21*AB21+Y21*AC21</f>
        <v>0</v>
      </c>
      <c r="Y21" s="81">
        <v>0.2</v>
      </c>
      <c r="Z21" s="81"/>
      <c r="AA21" s="81"/>
      <c r="AB21" s="81"/>
      <c r="AC21" s="81"/>
      <c r="AD21" s="71" t="s">
        <v>204</v>
      </c>
      <c r="AE21" s="73"/>
      <c r="AF21" s="73"/>
      <c r="AG21" s="68"/>
      <c r="AH21" s="71"/>
    </row>
    <row r="22" spans="1:35" ht="76.5" hidden="1">
      <c r="A22" s="15" t="s">
        <v>75</v>
      </c>
      <c r="B22" s="15" t="s">
        <v>196</v>
      </c>
      <c r="C22" s="18" t="s">
        <v>197</v>
      </c>
      <c r="D22" s="18" t="s">
        <v>126</v>
      </c>
      <c r="E22" s="18" t="s">
        <v>199</v>
      </c>
      <c r="F22" s="18" t="s">
        <v>129</v>
      </c>
      <c r="G22" s="18" t="s">
        <v>201</v>
      </c>
      <c r="H22" s="18" t="s">
        <v>86</v>
      </c>
      <c r="I22" s="321"/>
      <c r="J22" s="321">
        <v>0.25</v>
      </c>
      <c r="K22" s="321">
        <v>0.5</v>
      </c>
      <c r="L22" s="321">
        <v>0.75</v>
      </c>
      <c r="M22" s="321">
        <v>1</v>
      </c>
      <c r="N22" s="321">
        <v>1</v>
      </c>
      <c r="O22" s="353"/>
      <c r="P22" s="182"/>
      <c r="Q22" s="182"/>
      <c r="R22" s="182"/>
      <c r="S22" s="182"/>
      <c r="T22" s="297"/>
      <c r="U22" s="18" t="s">
        <v>202</v>
      </c>
      <c r="V22" s="71" t="s">
        <v>206</v>
      </c>
      <c r="W22" s="71"/>
      <c r="X22" s="321"/>
      <c r="Y22" s="81">
        <v>0.15</v>
      </c>
      <c r="Z22" s="81"/>
      <c r="AA22" s="81"/>
      <c r="AB22" s="81"/>
      <c r="AC22" s="81"/>
      <c r="AD22" s="71" t="s">
        <v>207</v>
      </c>
      <c r="AE22" s="73"/>
      <c r="AF22" s="73"/>
      <c r="AG22" s="68"/>
      <c r="AH22" s="71"/>
    </row>
    <row r="23" spans="1:35" ht="76.5" hidden="1">
      <c r="A23" s="15" t="s">
        <v>75</v>
      </c>
      <c r="B23" s="15" t="s">
        <v>196</v>
      </c>
      <c r="C23" s="18" t="s">
        <v>197</v>
      </c>
      <c r="D23" s="18" t="s">
        <v>126</v>
      </c>
      <c r="E23" s="18" t="s">
        <v>199</v>
      </c>
      <c r="F23" s="18" t="s">
        <v>129</v>
      </c>
      <c r="G23" s="18" t="s">
        <v>201</v>
      </c>
      <c r="H23" s="18" t="s">
        <v>86</v>
      </c>
      <c r="I23" s="321"/>
      <c r="J23" s="321">
        <v>0.25</v>
      </c>
      <c r="K23" s="321">
        <v>0.5</v>
      </c>
      <c r="L23" s="321">
        <v>0.75</v>
      </c>
      <c r="M23" s="321">
        <v>1</v>
      </c>
      <c r="N23" s="321">
        <v>1</v>
      </c>
      <c r="O23" s="353"/>
      <c r="P23" s="182"/>
      <c r="Q23" s="182"/>
      <c r="R23" s="182"/>
      <c r="S23" s="182"/>
      <c r="T23" s="297"/>
      <c r="U23" s="18" t="s">
        <v>202</v>
      </c>
      <c r="V23" s="71" t="s">
        <v>209</v>
      </c>
      <c r="W23" s="85">
        <v>180400000</v>
      </c>
      <c r="X23" s="321"/>
      <c r="Y23" s="81">
        <v>0.25</v>
      </c>
      <c r="Z23" s="63"/>
      <c r="AA23" s="63"/>
      <c r="AB23" s="63"/>
      <c r="AC23" s="63"/>
      <c r="AD23" s="17" t="s">
        <v>210</v>
      </c>
      <c r="AE23" s="62"/>
      <c r="AF23" s="73"/>
      <c r="AG23" s="68"/>
      <c r="AH23" s="71"/>
    </row>
    <row r="24" spans="1:35" ht="76.5" hidden="1">
      <c r="A24" s="15" t="s">
        <v>75</v>
      </c>
      <c r="B24" s="15" t="s">
        <v>196</v>
      </c>
      <c r="C24" s="18" t="s">
        <v>197</v>
      </c>
      <c r="D24" s="18" t="s">
        <v>126</v>
      </c>
      <c r="E24" s="18" t="s">
        <v>199</v>
      </c>
      <c r="F24" s="18" t="s">
        <v>129</v>
      </c>
      <c r="G24" s="18" t="s">
        <v>201</v>
      </c>
      <c r="H24" s="18" t="s">
        <v>86</v>
      </c>
      <c r="I24" s="321"/>
      <c r="J24" s="321">
        <v>0.25</v>
      </c>
      <c r="K24" s="321">
        <v>0.5</v>
      </c>
      <c r="L24" s="321">
        <v>0.75</v>
      </c>
      <c r="M24" s="321">
        <v>1</v>
      </c>
      <c r="N24" s="321">
        <v>1</v>
      </c>
      <c r="O24" s="353"/>
      <c r="P24" s="182"/>
      <c r="Q24" s="182"/>
      <c r="R24" s="182"/>
      <c r="S24" s="182"/>
      <c r="T24" s="297"/>
      <c r="U24" s="18" t="s">
        <v>202</v>
      </c>
      <c r="V24" s="17" t="s">
        <v>212</v>
      </c>
      <c r="W24" s="17"/>
      <c r="X24" s="321"/>
      <c r="Y24" s="86">
        <v>0.2</v>
      </c>
      <c r="Z24" s="86"/>
      <c r="AA24" s="86"/>
      <c r="AB24" s="86"/>
      <c r="AC24" s="86"/>
      <c r="AD24" s="17" t="s">
        <v>213</v>
      </c>
      <c r="AE24" s="87"/>
      <c r="AF24" s="62"/>
      <c r="AG24" s="18"/>
      <c r="AH24" s="17"/>
    </row>
    <row r="25" spans="1:35" ht="76.5" hidden="1">
      <c r="A25" s="15" t="s">
        <v>75</v>
      </c>
      <c r="B25" s="15" t="s">
        <v>196</v>
      </c>
      <c r="C25" s="18" t="s">
        <v>197</v>
      </c>
      <c r="D25" s="18" t="s">
        <v>126</v>
      </c>
      <c r="E25" s="18" t="s">
        <v>199</v>
      </c>
      <c r="F25" s="18" t="s">
        <v>129</v>
      </c>
      <c r="G25" s="18" t="s">
        <v>201</v>
      </c>
      <c r="H25" s="18" t="s">
        <v>86</v>
      </c>
      <c r="I25" s="320"/>
      <c r="J25" s="320">
        <v>0.25</v>
      </c>
      <c r="K25" s="320">
        <v>0.5</v>
      </c>
      <c r="L25" s="320">
        <v>0.75</v>
      </c>
      <c r="M25" s="320">
        <v>1</v>
      </c>
      <c r="N25" s="320">
        <v>1</v>
      </c>
      <c r="O25" s="354"/>
      <c r="P25" s="182"/>
      <c r="Q25" s="182"/>
      <c r="R25" s="182"/>
      <c r="S25" s="182"/>
      <c r="T25" s="298"/>
      <c r="U25" s="18" t="s">
        <v>202</v>
      </c>
      <c r="V25" s="71" t="s">
        <v>215</v>
      </c>
      <c r="W25" s="85">
        <v>50000000</v>
      </c>
      <c r="X25" s="320"/>
      <c r="Y25" s="81">
        <v>0.2</v>
      </c>
      <c r="Z25" s="81"/>
      <c r="AA25" s="81"/>
      <c r="AB25" s="81"/>
      <c r="AC25" s="81"/>
      <c r="AD25" s="71" t="s">
        <v>216</v>
      </c>
      <c r="AE25" s="73"/>
      <c r="AF25" s="73"/>
      <c r="AG25" s="68"/>
      <c r="AH25" s="71"/>
      <c r="AI25" s="12"/>
    </row>
    <row r="26" spans="1:35" ht="66.75" hidden="1" customHeight="1">
      <c r="A26" s="15" t="s">
        <v>75</v>
      </c>
      <c r="B26" s="15" t="s">
        <v>218</v>
      </c>
      <c r="C26" s="17" t="s">
        <v>197</v>
      </c>
      <c r="D26" s="17" t="s">
        <v>126</v>
      </c>
      <c r="E26" s="18" t="s">
        <v>220</v>
      </c>
      <c r="F26" s="18" t="s">
        <v>221</v>
      </c>
      <c r="G26" s="17" t="s">
        <v>223</v>
      </c>
      <c r="H26" s="18" t="s">
        <v>86</v>
      </c>
      <c r="I26" s="357">
        <v>0</v>
      </c>
      <c r="J26" s="319">
        <v>0.25</v>
      </c>
      <c r="K26" s="357">
        <v>0.5</v>
      </c>
      <c r="L26" s="357">
        <v>0.75</v>
      </c>
      <c r="M26" s="357">
        <v>1</v>
      </c>
      <c r="N26" s="319">
        <v>1</v>
      </c>
      <c r="O26" s="355"/>
      <c r="P26" s="19"/>
      <c r="Q26" s="19"/>
      <c r="R26" s="19"/>
      <c r="S26" s="355"/>
      <c r="T26" s="293">
        <f>+W27</f>
        <v>47300000</v>
      </c>
      <c r="U26" s="18" t="s">
        <v>224</v>
      </c>
      <c r="V26" s="88" t="s">
        <v>225</v>
      </c>
      <c r="W26" s="89"/>
      <c r="X26" s="319">
        <f>+Y26*Z26+Y26*AA26+Y26*AB26+Y26*AC26+Y27*Z27+Y27*AA27+Y27*AB27+Y27*AC27</f>
        <v>0</v>
      </c>
      <c r="Y26" s="90">
        <v>0.5</v>
      </c>
      <c r="Z26" s="187"/>
      <c r="AA26" s="187"/>
      <c r="AB26" s="187"/>
      <c r="AC26" s="187"/>
      <c r="AD26" s="91" t="s">
        <v>226</v>
      </c>
      <c r="AE26" s="73"/>
      <c r="AF26" s="73"/>
      <c r="AG26" s="71"/>
      <c r="AH26" s="71"/>
      <c r="AI26" s="12"/>
    </row>
    <row r="27" spans="1:35" ht="66.75" hidden="1" customHeight="1">
      <c r="A27" s="15" t="s">
        <v>75</v>
      </c>
      <c r="B27" s="15" t="s">
        <v>218</v>
      </c>
      <c r="C27" s="17" t="s">
        <v>197</v>
      </c>
      <c r="D27" s="17" t="s">
        <v>126</v>
      </c>
      <c r="E27" s="18" t="s">
        <v>220</v>
      </c>
      <c r="F27" s="18" t="s">
        <v>221</v>
      </c>
      <c r="G27" s="17" t="s">
        <v>223</v>
      </c>
      <c r="H27" s="18" t="s">
        <v>86</v>
      </c>
      <c r="I27" s="358"/>
      <c r="J27" s="320">
        <v>0.25</v>
      </c>
      <c r="K27" s="358">
        <v>0.5</v>
      </c>
      <c r="L27" s="358">
        <v>0.75</v>
      </c>
      <c r="M27" s="358">
        <v>1</v>
      </c>
      <c r="N27" s="320">
        <v>1</v>
      </c>
      <c r="O27" s="356"/>
      <c r="P27" s="183"/>
      <c r="Q27" s="183"/>
      <c r="R27" s="183"/>
      <c r="S27" s="356"/>
      <c r="T27" s="295"/>
      <c r="U27" s="18" t="s">
        <v>224</v>
      </c>
      <c r="V27" s="88" t="s">
        <v>227</v>
      </c>
      <c r="W27" s="92">
        <v>47300000</v>
      </c>
      <c r="X27" s="320"/>
      <c r="Y27" s="93">
        <v>0.5</v>
      </c>
      <c r="Z27" s="93"/>
      <c r="AA27" s="93"/>
      <c r="AB27" s="93"/>
      <c r="AC27" s="93"/>
      <c r="AD27" s="91" t="s">
        <v>228</v>
      </c>
      <c r="AE27" s="73"/>
      <c r="AF27" s="73"/>
      <c r="AG27" s="71"/>
      <c r="AH27" s="71"/>
    </row>
    <row r="28" spans="1:35" ht="127.5" hidden="1" customHeight="1">
      <c r="A28" s="55" t="s">
        <v>231</v>
      </c>
      <c r="B28" s="28" t="s">
        <v>234</v>
      </c>
      <c r="C28" s="22" t="s">
        <v>235</v>
      </c>
      <c r="D28" s="22" t="s">
        <v>236</v>
      </c>
      <c r="E28" s="22" t="s">
        <v>238</v>
      </c>
      <c r="F28" s="22" t="s">
        <v>239</v>
      </c>
      <c r="G28" s="22" t="s">
        <v>242</v>
      </c>
      <c r="H28" s="22" t="s">
        <v>86</v>
      </c>
      <c r="I28" s="346">
        <v>80</v>
      </c>
      <c r="J28" s="362">
        <v>0.25</v>
      </c>
      <c r="K28" s="27">
        <v>0.5</v>
      </c>
      <c r="L28" s="27">
        <v>0.75</v>
      </c>
      <c r="M28" s="27">
        <v>1</v>
      </c>
      <c r="N28" s="362">
        <v>1</v>
      </c>
      <c r="O28" s="379"/>
      <c r="P28" s="27"/>
      <c r="Q28" s="27"/>
      <c r="R28" s="27"/>
      <c r="S28" s="379"/>
      <c r="T28" s="308">
        <f>+W28+W29</f>
        <v>167200000</v>
      </c>
      <c r="U28" s="26" t="s">
        <v>243</v>
      </c>
      <c r="V28" s="94" t="s">
        <v>244</v>
      </c>
      <c r="W28" s="95">
        <f xml:space="preserve"> 77000000+22550000</f>
        <v>99550000</v>
      </c>
      <c r="X28" s="378">
        <f>+Y28*Z28+Y28*AA28+Y28*AB28+Y28*AC28+Y29*Z29+Y29*AA29+Y29*AB29+Y29*AC29</f>
        <v>0</v>
      </c>
      <c r="Y28" s="96">
        <v>0.53</v>
      </c>
      <c r="Z28" s="96"/>
      <c r="AA28" s="96"/>
      <c r="AB28" s="96"/>
      <c r="AC28" s="96"/>
      <c r="AD28" s="94" t="s">
        <v>245</v>
      </c>
      <c r="AE28" s="97"/>
      <c r="AF28" s="97"/>
      <c r="AG28" s="94"/>
      <c r="AH28" s="94"/>
    </row>
    <row r="29" spans="1:35" ht="128.25" hidden="1" customHeight="1">
      <c r="A29" s="55" t="s">
        <v>231</v>
      </c>
      <c r="B29" s="30" t="s">
        <v>234</v>
      </c>
      <c r="C29" s="22" t="s">
        <v>235</v>
      </c>
      <c r="D29" s="22" t="s">
        <v>236</v>
      </c>
      <c r="E29" s="22" t="s">
        <v>238</v>
      </c>
      <c r="F29" s="22" t="s">
        <v>239</v>
      </c>
      <c r="G29" s="22" t="s">
        <v>242</v>
      </c>
      <c r="H29" s="22" t="s">
        <v>86</v>
      </c>
      <c r="I29" s="348"/>
      <c r="J29" s="363"/>
      <c r="K29" s="27">
        <v>0.5</v>
      </c>
      <c r="L29" s="27">
        <v>0.75</v>
      </c>
      <c r="M29" s="27">
        <v>1</v>
      </c>
      <c r="N29" s="363">
        <v>1</v>
      </c>
      <c r="O29" s="380"/>
      <c r="P29" s="184"/>
      <c r="Q29" s="184"/>
      <c r="R29" s="184"/>
      <c r="S29" s="380"/>
      <c r="T29" s="309"/>
      <c r="U29" s="26" t="s">
        <v>243</v>
      </c>
      <c r="V29" s="94" t="s">
        <v>247</v>
      </c>
      <c r="W29" s="95">
        <f xml:space="preserve"> 45100000 + 22550000</f>
        <v>67650000</v>
      </c>
      <c r="X29" s="332"/>
      <c r="Y29" s="96">
        <v>0.47</v>
      </c>
      <c r="Z29" s="96"/>
      <c r="AA29" s="96"/>
      <c r="AB29" s="96"/>
      <c r="AC29" s="96"/>
      <c r="AD29" s="94" t="s">
        <v>248</v>
      </c>
      <c r="AE29" s="97"/>
      <c r="AF29" s="97"/>
      <c r="AG29" s="94"/>
      <c r="AH29" s="94"/>
    </row>
    <row r="30" spans="1:35" ht="128.25" hidden="1" customHeight="1">
      <c r="A30" s="55" t="s">
        <v>231</v>
      </c>
      <c r="B30" s="98" t="s">
        <v>250</v>
      </c>
      <c r="C30" s="94" t="s">
        <v>251</v>
      </c>
      <c r="D30" s="94" t="s">
        <v>110</v>
      </c>
      <c r="E30" s="94" t="s">
        <v>253</v>
      </c>
      <c r="F30" s="94" t="s">
        <v>113</v>
      </c>
      <c r="G30" s="100" t="s">
        <v>253</v>
      </c>
      <c r="H30" s="94" t="s">
        <v>117</v>
      </c>
      <c r="I30" s="192">
        <v>0</v>
      </c>
      <c r="J30" s="192">
        <v>1</v>
      </c>
      <c r="K30" s="192">
        <v>2</v>
      </c>
      <c r="L30" s="192">
        <v>3</v>
      </c>
      <c r="M30" s="192">
        <v>4</v>
      </c>
      <c r="N30" s="192">
        <v>4</v>
      </c>
      <c r="O30" s="26"/>
      <c r="P30" s="26"/>
      <c r="Q30" s="26"/>
      <c r="R30" s="26"/>
      <c r="S30" s="26"/>
      <c r="T30" s="101">
        <v>271500000</v>
      </c>
      <c r="U30" s="94" t="s">
        <v>118</v>
      </c>
      <c r="V30" s="94" t="s">
        <v>256</v>
      </c>
      <c r="W30" s="206">
        <v>271500000</v>
      </c>
      <c r="X30" s="205">
        <f>+Y30*Z30+Y30*AA30+Y30*AB30+Y30*AC30</f>
        <v>0</v>
      </c>
      <c r="Y30" s="207">
        <v>1</v>
      </c>
      <c r="Z30" s="102"/>
      <c r="AA30" s="102"/>
      <c r="AB30" s="102"/>
      <c r="AC30" s="102"/>
      <c r="AD30" s="94" t="s">
        <v>257</v>
      </c>
      <c r="AE30" s="97"/>
      <c r="AF30" s="97"/>
      <c r="AG30" s="94"/>
      <c r="AH30" s="94"/>
    </row>
    <row r="31" spans="1:35" ht="51" hidden="1">
      <c r="A31" s="55" t="s">
        <v>231</v>
      </c>
      <c r="B31" s="28" t="s">
        <v>261</v>
      </c>
      <c r="C31" s="22" t="s">
        <v>262</v>
      </c>
      <c r="D31" s="22" t="s">
        <v>236</v>
      </c>
      <c r="E31" s="23" t="s">
        <v>264</v>
      </c>
      <c r="F31" s="23" t="s">
        <v>265</v>
      </c>
      <c r="G31" s="23" t="s">
        <v>267</v>
      </c>
      <c r="H31" s="23" t="s">
        <v>117</v>
      </c>
      <c r="I31" s="346" t="s">
        <v>134</v>
      </c>
      <c r="J31" s="103">
        <v>1</v>
      </c>
      <c r="K31" s="103"/>
      <c r="L31" s="103"/>
      <c r="M31" s="103"/>
      <c r="N31" s="194">
        <v>1</v>
      </c>
      <c r="O31" s="193"/>
      <c r="P31" s="193"/>
      <c r="Q31" s="193"/>
      <c r="R31" s="193"/>
      <c r="S31" s="193"/>
      <c r="T31" s="369">
        <f>+W33</f>
        <v>143000000</v>
      </c>
      <c r="U31" s="23" t="s">
        <v>224</v>
      </c>
      <c r="V31" s="23" t="s">
        <v>268</v>
      </c>
      <c r="W31" s="23"/>
      <c r="X31" s="332">
        <f>+Y31*Z31+Y31*AA31+Y31*AB31+Y31*AC31+Y32*Z32+Y32*AA32+Y32*AB32+Y32*AC32+Y33*Z33+Y33*AA33+Y33*AB33+Y33*AC33</f>
        <v>0</v>
      </c>
      <c r="Y31" s="96">
        <v>0.25</v>
      </c>
      <c r="Z31" s="96"/>
      <c r="AA31" s="96"/>
      <c r="AB31" s="96"/>
      <c r="AC31" s="96"/>
      <c r="AD31" s="23" t="s">
        <v>269</v>
      </c>
      <c r="AE31" s="97"/>
      <c r="AF31" s="97"/>
      <c r="AG31" s="23"/>
      <c r="AH31" s="23"/>
    </row>
    <row r="32" spans="1:35" ht="51" hidden="1">
      <c r="A32" s="55" t="s">
        <v>231</v>
      </c>
      <c r="B32" s="28" t="s">
        <v>261</v>
      </c>
      <c r="C32" s="22" t="s">
        <v>262</v>
      </c>
      <c r="D32" s="22" t="s">
        <v>236</v>
      </c>
      <c r="E32" s="23" t="s">
        <v>272</v>
      </c>
      <c r="F32" s="23" t="s">
        <v>265</v>
      </c>
      <c r="G32" s="23" t="s">
        <v>273</v>
      </c>
      <c r="H32" s="23" t="s">
        <v>117</v>
      </c>
      <c r="I32" s="347"/>
      <c r="J32" s="103"/>
      <c r="K32" s="103">
        <v>1</v>
      </c>
      <c r="L32" s="103"/>
      <c r="M32" s="103"/>
      <c r="N32" s="194">
        <v>1</v>
      </c>
      <c r="O32" s="193"/>
      <c r="P32" s="193"/>
      <c r="Q32" s="193"/>
      <c r="R32" s="193"/>
      <c r="S32" s="193"/>
      <c r="T32" s="370"/>
      <c r="U32" s="23" t="s">
        <v>224</v>
      </c>
      <c r="V32" s="23" t="s">
        <v>274</v>
      </c>
      <c r="W32" s="23"/>
      <c r="X32" s="332"/>
      <c r="Y32" s="96">
        <v>0.25</v>
      </c>
      <c r="Z32" s="96"/>
      <c r="AA32" s="96"/>
      <c r="AB32" s="96"/>
      <c r="AC32" s="96"/>
      <c r="AD32" s="23" t="s">
        <v>275</v>
      </c>
      <c r="AE32" s="97"/>
      <c r="AF32" s="97"/>
      <c r="AG32" s="23"/>
      <c r="AH32" s="23"/>
    </row>
    <row r="33" spans="1:34" ht="51" hidden="1">
      <c r="A33" s="55" t="s">
        <v>231</v>
      </c>
      <c r="B33" s="28" t="s">
        <v>261</v>
      </c>
      <c r="C33" s="22" t="s">
        <v>262</v>
      </c>
      <c r="D33" s="22" t="s">
        <v>236</v>
      </c>
      <c r="E33" s="23" t="s">
        <v>277</v>
      </c>
      <c r="F33" s="23" t="s">
        <v>265</v>
      </c>
      <c r="G33" s="23" t="s">
        <v>278</v>
      </c>
      <c r="H33" s="23" t="s">
        <v>117</v>
      </c>
      <c r="I33" s="348"/>
      <c r="J33" s="103"/>
      <c r="K33" s="103"/>
      <c r="L33" s="103">
        <v>1</v>
      </c>
      <c r="M33" s="103">
        <v>2</v>
      </c>
      <c r="N33" s="194">
        <v>2</v>
      </c>
      <c r="O33" s="199"/>
      <c r="P33" s="199"/>
      <c r="Q33" s="199"/>
      <c r="R33" s="199"/>
      <c r="S33" s="199"/>
      <c r="T33" s="371"/>
      <c r="U33" s="23" t="s">
        <v>224</v>
      </c>
      <c r="V33" s="23" t="s">
        <v>279</v>
      </c>
      <c r="W33" s="104">
        <f>110000000+33000000</f>
        <v>143000000</v>
      </c>
      <c r="X33" s="333"/>
      <c r="Y33" s="96">
        <v>0.5</v>
      </c>
      <c r="Z33" s="96"/>
      <c r="AA33" s="96"/>
      <c r="AB33" s="96"/>
      <c r="AC33" s="96"/>
      <c r="AD33" s="23" t="s">
        <v>280</v>
      </c>
      <c r="AE33" s="97"/>
      <c r="AF33" s="97"/>
      <c r="AG33" s="23"/>
      <c r="AH33" s="23"/>
    </row>
    <row r="34" spans="1:34" ht="89.25" hidden="1">
      <c r="A34" s="25" t="s">
        <v>282</v>
      </c>
      <c r="B34" s="58" t="s">
        <v>285</v>
      </c>
      <c r="C34" s="24" t="s">
        <v>286</v>
      </c>
      <c r="D34" s="24" t="s">
        <v>240</v>
      </c>
      <c r="E34" s="24" t="s">
        <v>288</v>
      </c>
      <c r="F34" s="24" t="s">
        <v>113</v>
      </c>
      <c r="G34" s="24" t="s">
        <v>290</v>
      </c>
      <c r="H34" s="105" t="s">
        <v>86</v>
      </c>
      <c r="I34" s="24">
        <v>0</v>
      </c>
      <c r="J34" s="106">
        <v>0.25</v>
      </c>
      <c r="K34" s="107">
        <v>0.5</v>
      </c>
      <c r="L34" s="107">
        <v>0.75</v>
      </c>
      <c r="M34" s="108">
        <v>1</v>
      </c>
      <c r="N34" s="196">
        <v>1</v>
      </c>
      <c r="O34" s="195"/>
      <c r="P34" s="195"/>
      <c r="Q34" s="195"/>
      <c r="R34" s="195"/>
      <c r="S34" s="195"/>
      <c r="T34" s="198">
        <v>311300000</v>
      </c>
      <c r="U34" s="24" t="s">
        <v>118</v>
      </c>
      <c r="V34" s="24" t="s">
        <v>291</v>
      </c>
      <c r="W34" s="110">
        <v>311300000</v>
      </c>
      <c r="X34" s="208">
        <f>+Y34*Z34+Y34*AA34+Y34*AB34+Y34*AC34</f>
        <v>0</v>
      </c>
      <c r="Y34" s="106">
        <v>1</v>
      </c>
      <c r="Z34" s="106"/>
      <c r="AA34" s="106"/>
      <c r="AB34" s="106"/>
      <c r="AC34" s="106"/>
      <c r="AD34" s="24" t="s">
        <v>292</v>
      </c>
      <c r="AE34" s="111"/>
      <c r="AF34" s="111"/>
      <c r="AG34" s="24"/>
      <c r="AH34" s="24"/>
    </row>
    <row r="35" spans="1:34" ht="63.75" hidden="1">
      <c r="A35" s="25" t="s">
        <v>282</v>
      </c>
      <c r="B35" s="25" t="s">
        <v>295</v>
      </c>
      <c r="C35" s="21" t="s">
        <v>296</v>
      </c>
      <c r="D35" s="21" t="s">
        <v>126</v>
      </c>
      <c r="E35" s="112" t="s">
        <v>298</v>
      </c>
      <c r="F35" s="112" t="s">
        <v>129</v>
      </c>
      <c r="G35" s="112" t="s">
        <v>302</v>
      </c>
      <c r="H35" s="105" t="s">
        <v>86</v>
      </c>
      <c r="I35" s="113">
        <v>1</v>
      </c>
      <c r="J35" s="106">
        <v>0.25</v>
      </c>
      <c r="K35" s="107">
        <v>0.5</v>
      </c>
      <c r="L35" s="107">
        <v>0.75</v>
      </c>
      <c r="M35" s="108">
        <v>1</v>
      </c>
      <c r="N35" s="127">
        <v>1</v>
      </c>
      <c r="O35" s="114"/>
      <c r="P35" s="114"/>
      <c r="Q35" s="114"/>
      <c r="R35" s="114"/>
      <c r="S35" s="114"/>
      <c r="T35" s="372">
        <f>+W35</f>
        <v>110000000</v>
      </c>
      <c r="U35" s="24" t="s">
        <v>303</v>
      </c>
      <c r="V35" s="112" t="s">
        <v>304</v>
      </c>
      <c r="W35" s="115">
        <v>110000000</v>
      </c>
      <c r="X35" s="334">
        <f>+Y35*Z35+Y35*AA35+Y35*AB35+Y35*AC35+Y36*Z36+Y36*AA36+Y36*AB36+Y36*AC36</f>
        <v>0</v>
      </c>
      <c r="Y35" s="106">
        <v>0.5</v>
      </c>
      <c r="Z35" s="126"/>
      <c r="AA35" s="126"/>
      <c r="AB35" s="126"/>
      <c r="AC35" s="126"/>
      <c r="AD35" s="112" t="s">
        <v>305</v>
      </c>
      <c r="AE35" s="116"/>
      <c r="AF35" s="116"/>
      <c r="AG35" s="112"/>
      <c r="AH35" s="105"/>
    </row>
    <row r="36" spans="1:34" ht="63.75" hidden="1">
      <c r="A36" s="25" t="s">
        <v>282</v>
      </c>
      <c r="B36" s="25" t="s">
        <v>295</v>
      </c>
      <c r="C36" s="21" t="s">
        <v>296</v>
      </c>
      <c r="D36" s="21" t="s">
        <v>126</v>
      </c>
      <c r="E36" s="112" t="s">
        <v>309</v>
      </c>
      <c r="F36" s="112" t="s">
        <v>129</v>
      </c>
      <c r="G36" s="112" t="s">
        <v>310</v>
      </c>
      <c r="H36" s="105" t="s">
        <v>86</v>
      </c>
      <c r="I36" s="113">
        <v>1</v>
      </c>
      <c r="J36" s="106">
        <v>0.25</v>
      </c>
      <c r="K36" s="107">
        <v>0.5</v>
      </c>
      <c r="L36" s="107">
        <v>0.75</v>
      </c>
      <c r="M36" s="108">
        <v>1</v>
      </c>
      <c r="N36" s="127">
        <v>1</v>
      </c>
      <c r="O36" s="114"/>
      <c r="P36" s="114"/>
      <c r="Q36" s="114"/>
      <c r="R36" s="114"/>
      <c r="S36" s="114"/>
      <c r="T36" s="373"/>
      <c r="U36" s="24"/>
      <c r="V36" s="112" t="s">
        <v>311</v>
      </c>
      <c r="W36" s="119"/>
      <c r="X36" s="335"/>
      <c r="Y36" s="106">
        <v>0.5</v>
      </c>
      <c r="Z36" s="126"/>
      <c r="AA36" s="126"/>
      <c r="AB36" s="126"/>
      <c r="AC36" s="126"/>
      <c r="AD36" s="112" t="s">
        <v>312</v>
      </c>
      <c r="AE36" s="116"/>
      <c r="AF36" s="116"/>
      <c r="AG36" s="112"/>
      <c r="AH36" s="105"/>
    </row>
    <row r="37" spans="1:34" ht="102" hidden="1" customHeight="1">
      <c r="A37" s="25" t="s">
        <v>282</v>
      </c>
      <c r="B37" s="58" t="s">
        <v>316</v>
      </c>
      <c r="C37" s="120" t="s">
        <v>197</v>
      </c>
      <c r="D37" s="121" t="s">
        <v>126</v>
      </c>
      <c r="E37" s="122" t="s">
        <v>309</v>
      </c>
      <c r="F37" s="121" t="s">
        <v>129</v>
      </c>
      <c r="G37" s="123" t="s">
        <v>318</v>
      </c>
      <c r="H37" s="105" t="s">
        <v>86</v>
      </c>
      <c r="I37" s="124">
        <v>1</v>
      </c>
      <c r="J37" s="124">
        <v>0.25</v>
      </c>
      <c r="K37" s="125">
        <v>0.5</v>
      </c>
      <c r="L37" s="125">
        <v>0.75</v>
      </c>
      <c r="M37" s="114">
        <v>1</v>
      </c>
      <c r="N37" s="197">
        <v>1</v>
      </c>
      <c r="O37" s="148"/>
      <c r="P37" s="148"/>
      <c r="Q37" s="148"/>
      <c r="R37" s="148"/>
      <c r="S37" s="148"/>
      <c r="T37" s="198">
        <v>47300000</v>
      </c>
      <c r="U37" s="24" t="s">
        <v>319</v>
      </c>
      <c r="V37" s="112" t="s">
        <v>320</v>
      </c>
      <c r="W37" s="115">
        <v>47300000</v>
      </c>
      <c r="X37" s="208">
        <f>+Y37*Z37+Y37*AA37+Y37*AB37+Y37*AC37</f>
        <v>0</v>
      </c>
      <c r="Y37" s="126">
        <v>1</v>
      </c>
      <c r="Z37" s="126"/>
      <c r="AA37" s="126"/>
      <c r="AB37" s="126"/>
      <c r="AC37" s="126"/>
      <c r="AD37" s="112" t="s">
        <v>321</v>
      </c>
      <c r="AE37" s="116"/>
      <c r="AF37" s="116"/>
      <c r="AG37" s="112"/>
      <c r="AH37" s="105"/>
    </row>
    <row r="38" spans="1:34" ht="63.75" hidden="1">
      <c r="A38" s="25" t="s">
        <v>282</v>
      </c>
      <c r="B38" s="58" t="s">
        <v>323</v>
      </c>
      <c r="C38" s="147" t="s">
        <v>197</v>
      </c>
      <c r="D38" s="147" t="s">
        <v>126</v>
      </c>
      <c r="E38" s="147" t="s">
        <v>325</v>
      </c>
      <c r="F38" s="147" t="s">
        <v>129</v>
      </c>
      <c r="G38" s="146" t="s">
        <v>326</v>
      </c>
      <c r="H38" s="147" t="s">
        <v>86</v>
      </c>
      <c r="I38" s="200">
        <v>1</v>
      </c>
      <c r="J38" s="200">
        <v>0.25</v>
      </c>
      <c r="K38" s="200">
        <v>0.5</v>
      </c>
      <c r="L38" s="200">
        <v>0.75</v>
      </c>
      <c r="M38" s="200">
        <v>1</v>
      </c>
      <c r="N38" s="201">
        <v>1</v>
      </c>
      <c r="O38" s="148"/>
      <c r="P38" s="148"/>
      <c r="Q38" s="148"/>
      <c r="R38" s="148"/>
      <c r="S38" s="148"/>
      <c r="T38" s="202"/>
      <c r="U38" s="24"/>
      <c r="V38" s="112" t="s">
        <v>327</v>
      </c>
      <c r="W38" s="128"/>
      <c r="X38" s="208">
        <f>+Y38*Z38+Y38*AA38+Y38*AB38+Y38*AC38</f>
        <v>0</v>
      </c>
      <c r="Y38" s="126">
        <v>1</v>
      </c>
      <c r="Z38" s="126"/>
      <c r="AA38" s="126"/>
      <c r="AB38" s="126"/>
      <c r="AC38" s="126"/>
      <c r="AD38" s="112" t="s">
        <v>328</v>
      </c>
      <c r="AE38" s="116"/>
      <c r="AF38" s="116"/>
      <c r="AG38" s="112"/>
      <c r="AH38" s="112"/>
    </row>
    <row r="39" spans="1:34" ht="76.5" hidden="1">
      <c r="A39" s="25" t="s">
        <v>282</v>
      </c>
      <c r="B39" s="25" t="s">
        <v>330</v>
      </c>
      <c r="C39" s="105" t="s">
        <v>331</v>
      </c>
      <c r="D39" s="105" t="s">
        <v>168</v>
      </c>
      <c r="E39" s="105" t="s">
        <v>333</v>
      </c>
      <c r="F39" s="105" t="s">
        <v>334</v>
      </c>
      <c r="G39" s="105" t="s">
        <v>336</v>
      </c>
      <c r="H39" s="105" t="s">
        <v>86</v>
      </c>
      <c r="I39" s="150" t="s">
        <v>134</v>
      </c>
      <c r="J39" s="107">
        <v>0.15</v>
      </c>
      <c r="K39" s="107">
        <v>0.3</v>
      </c>
      <c r="L39" s="107">
        <v>0.6</v>
      </c>
      <c r="M39" s="107">
        <v>1</v>
      </c>
      <c r="N39" s="203">
        <v>1</v>
      </c>
      <c r="O39" s="114"/>
      <c r="P39" s="114"/>
      <c r="Q39" s="114"/>
      <c r="R39" s="114"/>
      <c r="S39" s="114"/>
      <c r="T39" s="374">
        <f>+W39+W40</f>
        <v>1362200000</v>
      </c>
      <c r="U39" s="151" t="s">
        <v>337</v>
      </c>
      <c r="V39" s="152" t="s">
        <v>338</v>
      </c>
      <c r="W39" s="155">
        <v>850000000</v>
      </c>
      <c r="X39" s="334">
        <f>+Y39*Z39+Y39*AA39+Y39*AB39+Y39*AC39+Y40*Z40+Y40*AA40+Y40*AB40+Y40*AC40+Y41*Z41+Y41*AA41+Y41*AB41+Y41*AC41+Y42*Z42+Y42*AA42+Y42*AB42+Y42*AC42</f>
        <v>0</v>
      </c>
      <c r="Y39" s="153">
        <v>0.3</v>
      </c>
      <c r="Z39" s="153"/>
      <c r="AA39" s="153"/>
      <c r="AB39" s="153"/>
      <c r="AC39" s="153"/>
      <c r="AD39" s="152" t="s">
        <v>339</v>
      </c>
      <c r="AE39" s="154"/>
      <c r="AF39" s="154"/>
      <c r="AG39" s="151"/>
      <c r="AH39" s="151"/>
    </row>
    <row r="40" spans="1:34" ht="76.5" hidden="1">
      <c r="A40" s="25" t="s">
        <v>282</v>
      </c>
      <c r="B40" s="25" t="s">
        <v>330</v>
      </c>
      <c r="C40" s="105" t="s">
        <v>331</v>
      </c>
      <c r="D40" s="105" t="s">
        <v>168</v>
      </c>
      <c r="E40" s="105" t="s">
        <v>333</v>
      </c>
      <c r="F40" s="105" t="s">
        <v>334</v>
      </c>
      <c r="G40" s="105" t="s">
        <v>336</v>
      </c>
      <c r="H40" s="105" t="s">
        <v>86</v>
      </c>
      <c r="I40" s="150" t="s">
        <v>134</v>
      </c>
      <c r="J40" s="107">
        <v>0.15</v>
      </c>
      <c r="K40" s="107">
        <v>0.3</v>
      </c>
      <c r="L40" s="107">
        <v>0.6</v>
      </c>
      <c r="M40" s="107">
        <v>1</v>
      </c>
      <c r="N40" s="203">
        <v>1</v>
      </c>
      <c r="O40" s="114"/>
      <c r="P40" s="114"/>
      <c r="Q40" s="114"/>
      <c r="R40" s="114"/>
      <c r="S40" s="114"/>
      <c r="T40" s="375"/>
      <c r="U40" s="151" t="s">
        <v>341</v>
      </c>
      <c r="V40" s="152" t="s">
        <v>342</v>
      </c>
      <c r="W40" s="155">
        <v>512200000</v>
      </c>
      <c r="X40" s="335"/>
      <c r="Y40" s="153">
        <v>0.3</v>
      </c>
      <c r="Z40" s="153"/>
      <c r="AA40" s="153"/>
      <c r="AB40" s="153"/>
      <c r="AC40" s="153"/>
      <c r="AD40" s="152" t="s">
        <v>343</v>
      </c>
      <c r="AE40" s="154"/>
      <c r="AF40" s="154"/>
      <c r="AG40" s="151"/>
      <c r="AH40" s="151"/>
    </row>
    <row r="41" spans="1:34" ht="63.75" hidden="1">
      <c r="A41" s="25" t="s">
        <v>282</v>
      </c>
      <c r="B41" s="25" t="s">
        <v>330</v>
      </c>
      <c r="C41" s="105" t="s">
        <v>331</v>
      </c>
      <c r="D41" s="105" t="s">
        <v>168</v>
      </c>
      <c r="E41" s="105" t="s">
        <v>344</v>
      </c>
      <c r="F41" s="105" t="s">
        <v>334</v>
      </c>
      <c r="G41" s="105" t="s">
        <v>345</v>
      </c>
      <c r="H41" s="105" t="s">
        <v>86</v>
      </c>
      <c r="I41" s="150" t="s">
        <v>134</v>
      </c>
      <c r="J41" s="107">
        <v>0.95</v>
      </c>
      <c r="K41" s="107">
        <v>0.95</v>
      </c>
      <c r="L41" s="107">
        <v>0.95</v>
      </c>
      <c r="M41" s="107">
        <v>0.95</v>
      </c>
      <c r="N41" s="203">
        <v>0.95</v>
      </c>
      <c r="O41" s="114"/>
      <c r="P41" s="114"/>
      <c r="Q41" s="114"/>
      <c r="R41" s="114"/>
      <c r="S41" s="114"/>
      <c r="T41" s="375"/>
      <c r="U41" s="151"/>
      <c r="V41" s="152" t="s">
        <v>346</v>
      </c>
      <c r="W41" s="151" t="s">
        <v>347</v>
      </c>
      <c r="X41" s="335"/>
      <c r="Y41" s="153">
        <v>0.1</v>
      </c>
      <c r="Z41" s="153"/>
      <c r="AA41" s="153"/>
      <c r="AB41" s="153"/>
      <c r="AC41" s="153"/>
      <c r="AD41" s="152" t="s">
        <v>348</v>
      </c>
      <c r="AE41" s="154"/>
      <c r="AF41" s="154"/>
      <c r="AG41" s="151"/>
      <c r="AH41" s="151"/>
    </row>
    <row r="42" spans="1:34" ht="63.75" hidden="1">
      <c r="A42" s="25" t="s">
        <v>282</v>
      </c>
      <c r="B42" s="25" t="s">
        <v>330</v>
      </c>
      <c r="C42" s="105" t="s">
        <v>331</v>
      </c>
      <c r="D42" s="105" t="s">
        <v>168</v>
      </c>
      <c r="E42" s="105" t="s">
        <v>350</v>
      </c>
      <c r="F42" s="105" t="s">
        <v>334</v>
      </c>
      <c r="G42" s="105" t="s">
        <v>351</v>
      </c>
      <c r="H42" s="105" t="s">
        <v>86</v>
      </c>
      <c r="I42" s="150" t="s">
        <v>134</v>
      </c>
      <c r="J42" s="107">
        <v>0.15</v>
      </c>
      <c r="K42" s="107">
        <v>0.3</v>
      </c>
      <c r="L42" s="107">
        <v>0.6</v>
      </c>
      <c r="M42" s="107">
        <v>1</v>
      </c>
      <c r="N42" s="203">
        <v>1</v>
      </c>
      <c r="O42" s="114"/>
      <c r="P42" s="114"/>
      <c r="Q42" s="114"/>
      <c r="R42" s="114"/>
      <c r="S42" s="114"/>
      <c r="T42" s="376"/>
      <c r="U42" s="151"/>
      <c r="V42" s="152" t="s">
        <v>352</v>
      </c>
      <c r="W42" s="13" t="s">
        <v>347</v>
      </c>
      <c r="X42" s="336"/>
      <c r="Y42" s="210">
        <v>0.3</v>
      </c>
      <c r="Z42" s="153"/>
      <c r="AA42" s="153"/>
      <c r="AB42" s="153"/>
      <c r="AC42" s="153"/>
      <c r="AD42" s="152" t="s">
        <v>353</v>
      </c>
      <c r="AE42" s="154"/>
      <c r="AF42" s="154"/>
      <c r="AG42" s="151"/>
      <c r="AH42" s="151"/>
    </row>
    <row r="43" spans="1:34" ht="63.75" hidden="1">
      <c r="A43" s="39" t="s">
        <v>355</v>
      </c>
      <c r="B43" s="170" t="s">
        <v>358</v>
      </c>
      <c r="C43" s="156" t="s">
        <v>235</v>
      </c>
      <c r="D43" s="156" t="s">
        <v>236</v>
      </c>
      <c r="E43" s="156" t="s">
        <v>360</v>
      </c>
      <c r="F43" s="156" t="s">
        <v>239</v>
      </c>
      <c r="G43" s="33" t="s">
        <v>362</v>
      </c>
      <c r="H43" s="33" t="s">
        <v>86</v>
      </c>
      <c r="I43" s="342">
        <v>1</v>
      </c>
      <c r="J43" s="342">
        <v>0.25</v>
      </c>
      <c r="K43" s="342">
        <v>0.5</v>
      </c>
      <c r="L43" s="342">
        <v>0.75</v>
      </c>
      <c r="M43" s="342">
        <v>1</v>
      </c>
      <c r="N43" s="342">
        <v>1</v>
      </c>
      <c r="O43" s="185"/>
      <c r="P43" s="185"/>
      <c r="Q43" s="185"/>
      <c r="R43" s="185"/>
      <c r="S43" s="185"/>
      <c r="T43" s="299">
        <f>+W43+W44+W45+W46+W47</f>
        <v>467500000</v>
      </c>
      <c r="U43" s="32" t="s">
        <v>118</v>
      </c>
      <c r="V43" s="171" t="s">
        <v>363</v>
      </c>
      <c r="W43" s="172">
        <v>93500000</v>
      </c>
      <c r="X43" s="329">
        <f>+Y44*Z44+Y44*AA44+Y44*AB44+Y44*AC44+Y45*Z45+Y45*AA45+Y45*AB45+Y45*AC45+Y46*Z46+Y46*AA46+Y46*AB46+Y46*AC46+Y47*Z47+Y47*AA47+Y47*AB47+Y47*AC47+Y43*Z43+Y43*AA43+Y43*AB43+Y43*AC43</f>
        <v>0</v>
      </c>
      <c r="Y43" s="209">
        <v>0.2</v>
      </c>
      <c r="Z43" s="173"/>
      <c r="AA43" s="173"/>
      <c r="AB43" s="173"/>
      <c r="AC43" s="173"/>
      <c r="AD43" s="130" t="s">
        <v>364</v>
      </c>
      <c r="AE43" s="132"/>
      <c r="AF43" s="132"/>
      <c r="AG43" s="130"/>
      <c r="AH43" s="130"/>
    </row>
    <row r="44" spans="1:34" ht="63.75" hidden="1">
      <c r="A44" s="39" t="s">
        <v>355</v>
      </c>
      <c r="B44" s="170" t="s">
        <v>358</v>
      </c>
      <c r="C44" s="33" t="s">
        <v>235</v>
      </c>
      <c r="D44" s="33" t="s">
        <v>236</v>
      </c>
      <c r="E44" s="33" t="s">
        <v>360</v>
      </c>
      <c r="F44" s="33" t="s">
        <v>239</v>
      </c>
      <c r="G44" s="33" t="s">
        <v>362</v>
      </c>
      <c r="H44" s="33" t="s">
        <v>86</v>
      </c>
      <c r="I44" s="343"/>
      <c r="J44" s="343">
        <v>0.25</v>
      </c>
      <c r="K44" s="343">
        <v>0.5</v>
      </c>
      <c r="L44" s="343">
        <v>0.75</v>
      </c>
      <c r="M44" s="343">
        <v>1</v>
      </c>
      <c r="N44" s="343">
        <v>1</v>
      </c>
      <c r="O44" s="185"/>
      <c r="P44" s="185"/>
      <c r="Q44" s="185"/>
      <c r="R44" s="185"/>
      <c r="S44" s="185"/>
      <c r="T44" s="300"/>
      <c r="U44" s="32" t="s">
        <v>118</v>
      </c>
      <c r="V44" s="204" t="s">
        <v>366</v>
      </c>
      <c r="W44" s="172">
        <v>93500000</v>
      </c>
      <c r="X44" s="327"/>
      <c r="Y44" s="209">
        <v>0.2</v>
      </c>
      <c r="Z44" s="173"/>
      <c r="AA44" s="173"/>
      <c r="AB44" s="173"/>
      <c r="AC44" s="173"/>
      <c r="AD44" s="130" t="s">
        <v>367</v>
      </c>
      <c r="AE44" s="132"/>
      <c r="AF44" s="132"/>
      <c r="AG44" s="130"/>
      <c r="AH44" s="130"/>
    </row>
    <row r="45" spans="1:34" ht="63.75" hidden="1">
      <c r="A45" s="39" t="s">
        <v>355</v>
      </c>
      <c r="B45" s="170" t="s">
        <v>358</v>
      </c>
      <c r="C45" s="33" t="s">
        <v>235</v>
      </c>
      <c r="D45" s="33" t="s">
        <v>236</v>
      </c>
      <c r="E45" s="33" t="s">
        <v>360</v>
      </c>
      <c r="F45" s="33" t="s">
        <v>239</v>
      </c>
      <c r="G45" s="33" t="s">
        <v>362</v>
      </c>
      <c r="H45" s="33" t="s">
        <v>86</v>
      </c>
      <c r="I45" s="343"/>
      <c r="J45" s="343">
        <v>0.25</v>
      </c>
      <c r="K45" s="343">
        <v>0.5</v>
      </c>
      <c r="L45" s="343">
        <v>0.75</v>
      </c>
      <c r="M45" s="343">
        <v>1</v>
      </c>
      <c r="N45" s="343">
        <v>1</v>
      </c>
      <c r="O45" s="185"/>
      <c r="P45" s="185"/>
      <c r="Q45" s="185"/>
      <c r="R45" s="185"/>
      <c r="S45" s="185"/>
      <c r="T45" s="300"/>
      <c r="U45" s="32" t="s">
        <v>118</v>
      </c>
      <c r="V45" s="171" t="s">
        <v>368</v>
      </c>
      <c r="W45" s="172">
        <v>93500000</v>
      </c>
      <c r="X45" s="327"/>
      <c r="Y45" s="209">
        <v>0.2</v>
      </c>
      <c r="Z45" s="173"/>
      <c r="AA45" s="173"/>
      <c r="AB45" s="173"/>
      <c r="AC45" s="173"/>
      <c r="AD45" s="130" t="s">
        <v>369</v>
      </c>
      <c r="AE45" s="132"/>
      <c r="AF45" s="132"/>
      <c r="AG45" s="130"/>
      <c r="AH45" s="130"/>
    </row>
    <row r="46" spans="1:34" ht="63.75" hidden="1">
      <c r="A46" s="39" t="s">
        <v>355</v>
      </c>
      <c r="B46" s="170" t="s">
        <v>358</v>
      </c>
      <c r="C46" s="33" t="s">
        <v>235</v>
      </c>
      <c r="D46" s="33" t="s">
        <v>236</v>
      </c>
      <c r="E46" s="33" t="s">
        <v>360</v>
      </c>
      <c r="F46" s="33" t="s">
        <v>239</v>
      </c>
      <c r="G46" s="33" t="s">
        <v>362</v>
      </c>
      <c r="H46" s="33" t="s">
        <v>86</v>
      </c>
      <c r="I46" s="343"/>
      <c r="J46" s="343">
        <v>0.25</v>
      </c>
      <c r="K46" s="343">
        <v>0.5</v>
      </c>
      <c r="L46" s="343">
        <v>0.75</v>
      </c>
      <c r="M46" s="343">
        <v>1</v>
      </c>
      <c r="N46" s="343">
        <v>1</v>
      </c>
      <c r="O46" s="185"/>
      <c r="P46" s="185"/>
      <c r="Q46" s="185"/>
      <c r="R46" s="185"/>
      <c r="S46" s="185"/>
      <c r="T46" s="300"/>
      <c r="U46" s="32" t="s">
        <v>118</v>
      </c>
      <c r="V46" s="171" t="s">
        <v>370</v>
      </c>
      <c r="W46" s="172">
        <v>93500000</v>
      </c>
      <c r="X46" s="327"/>
      <c r="Y46" s="209">
        <v>0.2</v>
      </c>
      <c r="Z46" s="173"/>
      <c r="AA46" s="173"/>
      <c r="AB46" s="173"/>
      <c r="AC46" s="173"/>
      <c r="AD46" s="130" t="s">
        <v>371</v>
      </c>
      <c r="AE46" s="132"/>
      <c r="AF46" s="132"/>
      <c r="AG46" s="130"/>
      <c r="AH46" s="130"/>
    </row>
    <row r="47" spans="1:34" ht="63.75" hidden="1">
      <c r="A47" s="39" t="s">
        <v>355</v>
      </c>
      <c r="B47" s="170" t="s">
        <v>358</v>
      </c>
      <c r="C47" s="33" t="s">
        <v>235</v>
      </c>
      <c r="D47" s="33" t="s">
        <v>236</v>
      </c>
      <c r="E47" s="33" t="s">
        <v>360</v>
      </c>
      <c r="F47" s="33" t="s">
        <v>239</v>
      </c>
      <c r="G47" s="33" t="s">
        <v>362</v>
      </c>
      <c r="H47" s="33" t="s">
        <v>86</v>
      </c>
      <c r="I47" s="344"/>
      <c r="J47" s="344">
        <v>0.25</v>
      </c>
      <c r="K47" s="344">
        <v>0.5</v>
      </c>
      <c r="L47" s="344">
        <v>0.75</v>
      </c>
      <c r="M47" s="344">
        <v>1</v>
      </c>
      <c r="N47" s="344">
        <v>1</v>
      </c>
      <c r="O47" s="185"/>
      <c r="P47" s="185"/>
      <c r="Q47" s="185"/>
      <c r="R47" s="185"/>
      <c r="S47" s="185"/>
      <c r="T47" s="301"/>
      <c r="U47" s="32" t="s">
        <v>118</v>
      </c>
      <c r="V47" s="174" t="s">
        <v>372</v>
      </c>
      <c r="W47" s="172">
        <v>93500000</v>
      </c>
      <c r="X47" s="328"/>
      <c r="Y47" s="209">
        <v>0.2</v>
      </c>
      <c r="Z47" s="175"/>
      <c r="AA47" s="175"/>
      <c r="AB47" s="175"/>
      <c r="AC47" s="175"/>
      <c r="AD47" s="37" t="s">
        <v>373</v>
      </c>
      <c r="AE47" s="176"/>
      <c r="AF47" s="176"/>
      <c r="AG47" s="37"/>
      <c r="AH47" s="37"/>
    </row>
    <row r="48" spans="1:34" ht="90" hidden="1" customHeight="1">
      <c r="A48" s="39" t="s">
        <v>355</v>
      </c>
      <c r="B48" s="39" t="s">
        <v>375</v>
      </c>
      <c r="C48" s="37" t="s">
        <v>376</v>
      </c>
      <c r="D48" s="37" t="s">
        <v>236</v>
      </c>
      <c r="E48" s="37" t="s">
        <v>378</v>
      </c>
      <c r="F48" s="37" t="s">
        <v>379</v>
      </c>
      <c r="G48" s="37" t="s">
        <v>381</v>
      </c>
      <c r="H48" s="37" t="s">
        <v>86</v>
      </c>
      <c r="I48" s="322">
        <v>1</v>
      </c>
      <c r="J48" s="322">
        <v>0.05</v>
      </c>
      <c r="K48" s="322">
        <v>0.2</v>
      </c>
      <c r="L48" s="322">
        <v>0.95</v>
      </c>
      <c r="M48" s="322">
        <v>1</v>
      </c>
      <c r="N48" s="322">
        <v>1</v>
      </c>
      <c r="O48" s="322"/>
      <c r="P48" s="322"/>
      <c r="Q48" s="322"/>
      <c r="R48" s="322"/>
      <c r="S48" s="322"/>
      <c r="T48" s="52"/>
      <c r="U48" s="53"/>
      <c r="V48" s="130" t="s">
        <v>382</v>
      </c>
      <c r="W48" s="130"/>
      <c r="X48" s="329">
        <f>+Y48*Z48+Y48*AA48+Y48*AB48+Y48*AC48+Y49*Z49+Y49*AA49+Y49*AB49+Y49*AC49</f>
        <v>0</v>
      </c>
      <c r="Y48" s="211">
        <v>0.8</v>
      </c>
      <c r="Z48" s="131"/>
      <c r="AA48" s="131"/>
      <c r="AB48" s="131"/>
      <c r="AC48" s="131"/>
      <c r="AD48" s="130" t="s">
        <v>383</v>
      </c>
      <c r="AE48" s="132"/>
      <c r="AF48" s="132"/>
      <c r="AG48" s="130"/>
      <c r="AH48" s="130"/>
    </row>
    <row r="49" spans="1:34" ht="74.25" hidden="1" customHeight="1">
      <c r="A49" s="39" t="s">
        <v>355</v>
      </c>
      <c r="B49" s="39" t="s">
        <v>375</v>
      </c>
      <c r="C49" s="37" t="s">
        <v>376</v>
      </c>
      <c r="D49" s="37" t="s">
        <v>236</v>
      </c>
      <c r="E49" s="37" t="s">
        <v>378</v>
      </c>
      <c r="F49" s="37" t="s">
        <v>379</v>
      </c>
      <c r="G49" s="37" t="s">
        <v>381</v>
      </c>
      <c r="H49" s="37" t="s">
        <v>86</v>
      </c>
      <c r="I49" s="323"/>
      <c r="J49" s="323">
        <v>0.05</v>
      </c>
      <c r="K49" s="323">
        <v>0.2</v>
      </c>
      <c r="L49" s="323">
        <v>0.95</v>
      </c>
      <c r="M49" s="323">
        <v>1</v>
      </c>
      <c r="N49" s="323">
        <v>1</v>
      </c>
      <c r="O49" s="323"/>
      <c r="P49" s="323"/>
      <c r="Q49" s="323"/>
      <c r="R49" s="323"/>
      <c r="S49" s="323"/>
      <c r="T49" s="52"/>
      <c r="U49" s="53"/>
      <c r="V49" s="130" t="s">
        <v>386</v>
      </c>
      <c r="W49" s="130"/>
      <c r="X49" s="327"/>
      <c r="Y49" s="131">
        <v>0.2</v>
      </c>
      <c r="Z49" s="131"/>
      <c r="AA49" s="131"/>
      <c r="AB49" s="131"/>
      <c r="AC49" s="131"/>
      <c r="AD49" s="130" t="s">
        <v>383</v>
      </c>
      <c r="AE49" s="132"/>
      <c r="AF49" s="132"/>
      <c r="AG49" s="130"/>
      <c r="AH49" s="130"/>
    </row>
    <row r="50" spans="1:34" ht="40.5" hidden="1" customHeight="1">
      <c r="A50" s="39" t="s">
        <v>355</v>
      </c>
      <c r="B50" s="43" t="s">
        <v>389</v>
      </c>
      <c r="C50" s="42" t="s">
        <v>390</v>
      </c>
      <c r="D50" s="42" t="s">
        <v>168</v>
      </c>
      <c r="E50" s="42" t="s">
        <v>392</v>
      </c>
      <c r="F50" s="42" t="s">
        <v>393</v>
      </c>
      <c r="G50" s="42" t="s">
        <v>395</v>
      </c>
      <c r="H50" s="42" t="s">
        <v>86</v>
      </c>
      <c r="I50" s="337">
        <v>0.94</v>
      </c>
      <c r="J50" s="337">
        <v>0.15</v>
      </c>
      <c r="K50" s="337">
        <v>0.4</v>
      </c>
      <c r="L50" s="337">
        <v>0.75</v>
      </c>
      <c r="M50" s="337">
        <v>1</v>
      </c>
      <c r="N50" s="337">
        <v>1</v>
      </c>
      <c r="O50" s="337"/>
      <c r="P50" s="337"/>
      <c r="Q50" s="337"/>
      <c r="R50" s="337"/>
      <c r="S50" s="337"/>
      <c r="T50" s="302">
        <f>+W51</f>
        <v>45100000</v>
      </c>
      <c r="U50" s="42" t="s">
        <v>341</v>
      </c>
      <c r="V50" s="133" t="s">
        <v>396</v>
      </c>
      <c r="W50" s="133"/>
      <c r="X50" s="329">
        <f>+Y50*Z50+Y50*AA50+Y50*AB50+Y50*AC50+Y51*Z51+Y51*AA51+Y51*AB51+Y51*AC51+Y52*Z52+Y52*AA52+Y52*AB52+Y52*AC52+Y53*Z53+Y53*AA53+Y53*AB53+Y53*AC53</f>
        <v>0</v>
      </c>
      <c r="Y50" s="134">
        <v>0.25</v>
      </c>
      <c r="Z50" s="134"/>
      <c r="AA50" s="134"/>
      <c r="AB50" s="134"/>
      <c r="AC50" s="134"/>
      <c r="AD50" s="133" t="s">
        <v>397</v>
      </c>
      <c r="AE50" s="135"/>
      <c r="AF50" s="135"/>
      <c r="AG50" s="133"/>
      <c r="AH50" s="133"/>
    </row>
    <row r="51" spans="1:34" ht="51" hidden="1">
      <c r="A51" s="39" t="s">
        <v>355</v>
      </c>
      <c r="B51" s="43" t="s">
        <v>389</v>
      </c>
      <c r="C51" s="42" t="s">
        <v>390</v>
      </c>
      <c r="D51" s="42" t="s">
        <v>168</v>
      </c>
      <c r="E51" s="42" t="s">
        <v>392</v>
      </c>
      <c r="F51" s="42" t="s">
        <v>393</v>
      </c>
      <c r="G51" s="42" t="s">
        <v>395</v>
      </c>
      <c r="H51" s="42" t="s">
        <v>86</v>
      </c>
      <c r="I51" s="345"/>
      <c r="J51" s="345">
        <v>0.15</v>
      </c>
      <c r="K51" s="345">
        <v>0.4</v>
      </c>
      <c r="L51" s="345">
        <v>0.75</v>
      </c>
      <c r="M51" s="345">
        <v>1</v>
      </c>
      <c r="N51" s="345">
        <v>1</v>
      </c>
      <c r="O51" s="345"/>
      <c r="P51" s="345"/>
      <c r="Q51" s="345"/>
      <c r="R51" s="345"/>
      <c r="S51" s="345"/>
      <c r="T51" s="303"/>
      <c r="U51" s="42" t="s">
        <v>341</v>
      </c>
      <c r="V51" s="133" t="s">
        <v>398</v>
      </c>
      <c r="W51" s="136">
        <v>45100000</v>
      </c>
      <c r="X51" s="327"/>
      <c r="Y51" s="134">
        <v>0.25</v>
      </c>
      <c r="Z51" s="134"/>
      <c r="AA51" s="134"/>
      <c r="AB51" s="134"/>
      <c r="AC51" s="134"/>
      <c r="AD51" s="133" t="s">
        <v>399</v>
      </c>
      <c r="AE51" s="135"/>
      <c r="AF51" s="135"/>
      <c r="AG51" s="133"/>
      <c r="AH51" s="133"/>
    </row>
    <row r="52" spans="1:34" ht="51" hidden="1">
      <c r="A52" s="39" t="s">
        <v>355</v>
      </c>
      <c r="B52" s="43" t="s">
        <v>389</v>
      </c>
      <c r="C52" s="42" t="s">
        <v>390</v>
      </c>
      <c r="D52" s="42" t="s">
        <v>168</v>
      </c>
      <c r="E52" s="42" t="s">
        <v>392</v>
      </c>
      <c r="F52" s="42" t="s">
        <v>393</v>
      </c>
      <c r="G52" s="42" t="s">
        <v>395</v>
      </c>
      <c r="H52" s="42" t="s">
        <v>86</v>
      </c>
      <c r="I52" s="345"/>
      <c r="J52" s="345">
        <v>0.15</v>
      </c>
      <c r="K52" s="345">
        <v>0.4</v>
      </c>
      <c r="L52" s="345">
        <v>0.75</v>
      </c>
      <c r="M52" s="345">
        <v>1</v>
      </c>
      <c r="N52" s="345">
        <v>1</v>
      </c>
      <c r="O52" s="345"/>
      <c r="P52" s="345"/>
      <c r="Q52" s="345"/>
      <c r="R52" s="345"/>
      <c r="S52" s="345"/>
      <c r="T52" s="303"/>
      <c r="U52" s="42" t="s">
        <v>341</v>
      </c>
      <c r="V52" s="133" t="s">
        <v>400</v>
      </c>
      <c r="W52" s="133"/>
      <c r="X52" s="327"/>
      <c r="Y52" s="134">
        <v>0.25</v>
      </c>
      <c r="Z52" s="134"/>
      <c r="AA52" s="134"/>
      <c r="AB52" s="134"/>
      <c r="AC52" s="134"/>
      <c r="AD52" s="133" t="s">
        <v>401</v>
      </c>
      <c r="AE52" s="135"/>
      <c r="AF52" s="135"/>
      <c r="AG52" s="133"/>
      <c r="AH52" s="133"/>
    </row>
    <row r="53" spans="1:34" ht="51" hidden="1">
      <c r="A53" s="39" t="s">
        <v>355</v>
      </c>
      <c r="B53" s="43" t="s">
        <v>389</v>
      </c>
      <c r="C53" s="42" t="s">
        <v>390</v>
      </c>
      <c r="D53" s="42" t="s">
        <v>168</v>
      </c>
      <c r="E53" s="42" t="s">
        <v>392</v>
      </c>
      <c r="F53" s="42" t="s">
        <v>393</v>
      </c>
      <c r="G53" s="42" t="s">
        <v>395</v>
      </c>
      <c r="H53" s="42" t="s">
        <v>86</v>
      </c>
      <c r="I53" s="338"/>
      <c r="J53" s="338">
        <v>0.15</v>
      </c>
      <c r="K53" s="338">
        <v>0.4</v>
      </c>
      <c r="L53" s="338">
        <v>0.75</v>
      </c>
      <c r="M53" s="338">
        <v>1</v>
      </c>
      <c r="N53" s="338">
        <v>1</v>
      </c>
      <c r="O53" s="338"/>
      <c r="P53" s="338"/>
      <c r="Q53" s="338"/>
      <c r="R53" s="338"/>
      <c r="S53" s="338"/>
      <c r="T53" s="304"/>
      <c r="U53" s="42" t="s">
        <v>341</v>
      </c>
      <c r="V53" s="133" t="s">
        <v>402</v>
      </c>
      <c r="W53" s="133"/>
      <c r="X53" s="328"/>
      <c r="Y53" s="134">
        <v>0.25</v>
      </c>
      <c r="Z53" s="134"/>
      <c r="AA53" s="134"/>
      <c r="AB53" s="134"/>
      <c r="AC53" s="134"/>
      <c r="AD53" s="133" t="s">
        <v>403</v>
      </c>
      <c r="AE53" s="135"/>
      <c r="AF53" s="135"/>
      <c r="AG53" s="133"/>
      <c r="AH53" s="133"/>
    </row>
    <row r="54" spans="1:34" ht="114.75" hidden="1">
      <c r="A54" s="39" t="s">
        <v>355</v>
      </c>
      <c r="B54" s="47" t="s">
        <v>405</v>
      </c>
      <c r="C54" s="45" t="s">
        <v>406</v>
      </c>
      <c r="D54" s="45" t="s">
        <v>168</v>
      </c>
      <c r="E54" s="45" t="s">
        <v>408</v>
      </c>
      <c r="F54" s="45" t="s">
        <v>409</v>
      </c>
      <c r="G54" s="45" t="s">
        <v>412</v>
      </c>
      <c r="H54" s="45" t="s">
        <v>86</v>
      </c>
      <c r="I54" s="339" t="s">
        <v>413</v>
      </c>
      <c r="J54" s="324">
        <v>0.25</v>
      </c>
      <c r="K54" s="339">
        <v>0.5</v>
      </c>
      <c r="L54" s="339">
        <v>0.75</v>
      </c>
      <c r="M54" s="339">
        <v>1</v>
      </c>
      <c r="N54" s="324">
        <v>1</v>
      </c>
      <c r="O54" s="324"/>
      <c r="P54" s="324"/>
      <c r="Q54" s="324"/>
      <c r="R54" s="324"/>
      <c r="S54" s="324"/>
      <c r="T54" s="282">
        <f>+W55</f>
        <v>137000000</v>
      </c>
      <c r="U54" s="45" t="s">
        <v>341</v>
      </c>
      <c r="V54" s="137" t="s">
        <v>414</v>
      </c>
      <c r="W54" s="137"/>
      <c r="X54" s="327">
        <f>+Y54*Z54+Y54*AA54+Y54*AB54+Y54*AC54+Y55*Z55+Y55*AA55+Y55*AB55+Y55*AC55+Y56*Z56+Y56*AA56+Y56*AB56+Y56*AC56</f>
        <v>0</v>
      </c>
      <c r="Y54" s="138">
        <v>0.3</v>
      </c>
      <c r="Z54" s="138"/>
      <c r="AA54" s="138"/>
      <c r="AB54" s="138"/>
      <c r="AC54" s="138"/>
      <c r="AD54" s="137" t="s">
        <v>415</v>
      </c>
      <c r="AE54" s="135"/>
      <c r="AF54" s="135"/>
      <c r="AG54" s="137"/>
      <c r="AH54" s="137"/>
    </row>
    <row r="55" spans="1:34" ht="114.75" hidden="1">
      <c r="A55" s="39" t="s">
        <v>355</v>
      </c>
      <c r="B55" s="47" t="s">
        <v>405</v>
      </c>
      <c r="C55" s="45" t="s">
        <v>406</v>
      </c>
      <c r="D55" s="45" t="s">
        <v>168</v>
      </c>
      <c r="E55" s="45" t="s">
        <v>408</v>
      </c>
      <c r="F55" s="45" t="s">
        <v>409</v>
      </c>
      <c r="G55" s="45" t="s">
        <v>412</v>
      </c>
      <c r="H55" s="45" t="s">
        <v>86</v>
      </c>
      <c r="I55" s="340"/>
      <c r="J55" s="325">
        <v>0.25</v>
      </c>
      <c r="K55" s="340">
        <v>0.5</v>
      </c>
      <c r="L55" s="340">
        <v>0.75</v>
      </c>
      <c r="M55" s="340">
        <v>1</v>
      </c>
      <c r="N55" s="325">
        <v>1</v>
      </c>
      <c r="O55" s="325"/>
      <c r="P55" s="325"/>
      <c r="Q55" s="325"/>
      <c r="R55" s="325"/>
      <c r="S55" s="325"/>
      <c r="T55" s="283"/>
      <c r="U55" s="45" t="s">
        <v>341</v>
      </c>
      <c r="V55" s="137" t="s">
        <v>417</v>
      </c>
      <c r="W55" s="139">
        <v>137000000</v>
      </c>
      <c r="X55" s="327"/>
      <c r="Y55" s="138">
        <v>0.6</v>
      </c>
      <c r="Z55" s="138"/>
      <c r="AA55" s="138"/>
      <c r="AB55" s="138"/>
      <c r="AC55" s="138"/>
      <c r="AD55" s="137" t="s">
        <v>418</v>
      </c>
      <c r="AE55" s="135"/>
      <c r="AF55" s="135"/>
      <c r="AG55" s="137"/>
      <c r="AH55" s="137"/>
    </row>
    <row r="56" spans="1:34" ht="114.75" hidden="1">
      <c r="A56" s="39" t="s">
        <v>355</v>
      </c>
      <c r="B56" s="47" t="s">
        <v>405</v>
      </c>
      <c r="C56" s="45" t="s">
        <v>406</v>
      </c>
      <c r="D56" s="45" t="s">
        <v>168</v>
      </c>
      <c r="E56" s="45" t="s">
        <v>408</v>
      </c>
      <c r="F56" s="45" t="s">
        <v>409</v>
      </c>
      <c r="G56" s="45" t="s">
        <v>412</v>
      </c>
      <c r="H56" s="45" t="s">
        <v>86</v>
      </c>
      <c r="I56" s="341"/>
      <c r="J56" s="326">
        <v>0.25</v>
      </c>
      <c r="K56" s="341">
        <v>0.5</v>
      </c>
      <c r="L56" s="341">
        <v>0.75</v>
      </c>
      <c r="M56" s="341">
        <v>1</v>
      </c>
      <c r="N56" s="326">
        <v>1</v>
      </c>
      <c r="O56" s="326"/>
      <c r="P56" s="326"/>
      <c r="Q56" s="326"/>
      <c r="R56" s="326"/>
      <c r="S56" s="326"/>
      <c r="T56" s="284"/>
      <c r="U56" s="45" t="s">
        <v>341</v>
      </c>
      <c r="V56" s="137" t="s">
        <v>419</v>
      </c>
      <c r="W56" s="137"/>
      <c r="X56" s="328"/>
      <c r="Y56" s="138">
        <v>0.1</v>
      </c>
      <c r="Z56" s="138"/>
      <c r="AA56" s="138"/>
      <c r="AB56" s="138"/>
      <c r="AC56" s="138"/>
      <c r="AD56" s="137" t="s">
        <v>420</v>
      </c>
      <c r="AE56" s="135"/>
      <c r="AF56" s="135"/>
      <c r="AG56" s="137"/>
      <c r="AH56" s="137"/>
    </row>
    <row r="57" spans="1:34" ht="51" hidden="1">
      <c r="A57" s="39" t="s">
        <v>355</v>
      </c>
      <c r="B57" s="47" t="s">
        <v>422</v>
      </c>
      <c r="C57" s="45" t="s">
        <v>423</v>
      </c>
      <c r="D57" s="45" t="s">
        <v>168</v>
      </c>
      <c r="E57" s="49" t="s">
        <v>425</v>
      </c>
      <c r="F57" s="45" t="s">
        <v>426</v>
      </c>
      <c r="G57" s="49" t="s">
        <v>425</v>
      </c>
      <c r="H57" s="45" t="s">
        <v>86</v>
      </c>
      <c r="I57" s="339" t="s">
        <v>413</v>
      </c>
      <c r="J57" s="324">
        <v>0.15</v>
      </c>
      <c r="K57" s="339">
        <v>0.5</v>
      </c>
      <c r="L57" s="339">
        <v>0.65</v>
      </c>
      <c r="M57" s="339">
        <v>1</v>
      </c>
      <c r="N57" s="324">
        <v>1</v>
      </c>
      <c r="O57" s="324"/>
      <c r="P57" s="324"/>
      <c r="Q57" s="324"/>
      <c r="R57" s="324"/>
      <c r="S57" s="324"/>
      <c r="T57" s="282">
        <f>+W57</f>
        <v>64000000</v>
      </c>
      <c r="U57" s="45" t="s">
        <v>341</v>
      </c>
      <c r="V57" s="137" t="s">
        <v>428</v>
      </c>
      <c r="W57" s="139">
        <v>64000000</v>
      </c>
      <c r="X57" s="327">
        <f>+Y57*Z57+Y57*AA57+Y57*AB57+Y57*AC57+Y58*Z58+Y58*AA58+Y58*AB58+Y58*AC58+Y59*Z59+Y59*AA59+Y59*AB59+Y59*AC59</f>
        <v>0</v>
      </c>
      <c r="Y57" s="140">
        <v>0.33</v>
      </c>
      <c r="Z57" s="140"/>
      <c r="AA57" s="140"/>
      <c r="AB57" s="140"/>
      <c r="AC57" s="140"/>
      <c r="AD57" s="137" t="s">
        <v>429</v>
      </c>
      <c r="AE57" s="141"/>
      <c r="AF57" s="141"/>
      <c r="AG57" s="137"/>
      <c r="AH57" s="142"/>
    </row>
    <row r="58" spans="1:34" ht="76.5" hidden="1">
      <c r="A58" s="39" t="s">
        <v>355</v>
      </c>
      <c r="B58" s="47" t="s">
        <v>422</v>
      </c>
      <c r="C58" s="45" t="s">
        <v>423</v>
      </c>
      <c r="D58" s="45" t="s">
        <v>168</v>
      </c>
      <c r="E58" s="49" t="s">
        <v>425</v>
      </c>
      <c r="F58" s="45" t="s">
        <v>426</v>
      </c>
      <c r="G58" s="49" t="s">
        <v>425</v>
      </c>
      <c r="H58" s="45" t="s">
        <v>86</v>
      </c>
      <c r="I58" s="340"/>
      <c r="J58" s="325">
        <v>0.15</v>
      </c>
      <c r="K58" s="340">
        <v>0.5</v>
      </c>
      <c r="L58" s="340">
        <v>0.65</v>
      </c>
      <c r="M58" s="340">
        <v>1</v>
      </c>
      <c r="N58" s="325">
        <v>1</v>
      </c>
      <c r="O58" s="325"/>
      <c r="P58" s="325"/>
      <c r="Q58" s="325"/>
      <c r="R58" s="325"/>
      <c r="S58" s="325"/>
      <c r="T58" s="283"/>
      <c r="U58" s="45" t="s">
        <v>341</v>
      </c>
      <c r="V58" s="137" t="s">
        <v>431</v>
      </c>
      <c r="W58" s="143"/>
      <c r="X58" s="327"/>
      <c r="Y58" s="140">
        <v>0.33</v>
      </c>
      <c r="Z58" s="140"/>
      <c r="AA58" s="140"/>
      <c r="AB58" s="140"/>
      <c r="AC58" s="140"/>
      <c r="AD58" s="144" t="s">
        <v>432</v>
      </c>
      <c r="AE58" s="141"/>
      <c r="AF58" s="141"/>
      <c r="AG58" s="137"/>
      <c r="AH58" s="142"/>
    </row>
    <row r="59" spans="1:34" ht="51" hidden="1">
      <c r="A59" s="39" t="s">
        <v>355</v>
      </c>
      <c r="B59" s="47" t="s">
        <v>422</v>
      </c>
      <c r="C59" s="45" t="s">
        <v>423</v>
      </c>
      <c r="D59" s="45" t="s">
        <v>168</v>
      </c>
      <c r="E59" s="49" t="s">
        <v>425</v>
      </c>
      <c r="F59" s="45" t="s">
        <v>426</v>
      </c>
      <c r="G59" s="49" t="s">
        <v>425</v>
      </c>
      <c r="H59" s="45" t="s">
        <v>86</v>
      </c>
      <c r="I59" s="341"/>
      <c r="J59" s="326">
        <v>0.15</v>
      </c>
      <c r="K59" s="341">
        <v>0.5</v>
      </c>
      <c r="L59" s="341">
        <v>0.65</v>
      </c>
      <c r="M59" s="341">
        <v>1</v>
      </c>
      <c r="N59" s="326">
        <v>1</v>
      </c>
      <c r="O59" s="326"/>
      <c r="P59" s="326"/>
      <c r="Q59" s="326"/>
      <c r="R59" s="326"/>
      <c r="S59" s="326"/>
      <c r="T59" s="284"/>
      <c r="U59" s="45" t="s">
        <v>341</v>
      </c>
      <c r="V59" s="137" t="s">
        <v>434</v>
      </c>
      <c r="W59" s="143"/>
      <c r="X59" s="328"/>
      <c r="Y59" s="140">
        <v>0.34</v>
      </c>
      <c r="Z59" s="140"/>
      <c r="AA59" s="140"/>
      <c r="AB59" s="140"/>
      <c r="AC59" s="140"/>
      <c r="AD59" s="145" t="s">
        <v>435</v>
      </c>
      <c r="AE59" s="141"/>
      <c r="AF59" s="141"/>
      <c r="AG59" s="137"/>
      <c r="AH59" s="142"/>
    </row>
    <row r="60" spans="1:34" ht="51" hidden="1">
      <c r="A60" s="39" t="s">
        <v>355</v>
      </c>
      <c r="B60" s="43" t="s">
        <v>438</v>
      </c>
      <c r="C60" s="42" t="s">
        <v>439</v>
      </c>
      <c r="D60" s="42" t="s">
        <v>236</v>
      </c>
      <c r="E60" s="42" t="s">
        <v>441</v>
      </c>
      <c r="F60" s="42" t="s">
        <v>265</v>
      </c>
      <c r="G60" s="42" t="s">
        <v>443</v>
      </c>
      <c r="H60" s="42" t="s">
        <v>86</v>
      </c>
      <c r="I60" s="317">
        <v>100</v>
      </c>
      <c r="J60" s="337">
        <v>0.27</v>
      </c>
      <c r="K60" s="317">
        <v>0.53</v>
      </c>
      <c r="L60" s="317">
        <v>0.8</v>
      </c>
      <c r="M60" s="317">
        <v>1</v>
      </c>
      <c r="N60" s="337">
        <v>1</v>
      </c>
      <c r="O60" s="337"/>
      <c r="P60" s="337"/>
      <c r="Q60" s="337"/>
      <c r="R60" s="337"/>
      <c r="S60" s="337"/>
      <c r="T60" s="285">
        <f>+W61</f>
        <v>270201391</v>
      </c>
      <c r="U60" s="42"/>
      <c r="V60" s="42" t="s">
        <v>444</v>
      </c>
      <c r="W60" s="42"/>
      <c r="X60" s="329">
        <f>+Y60*Z60+Y60*AA60+Y60*AB60+Y60*AC60+Y61*Z61+Y61*AA61+Y61*AB61+Y61*AC61</f>
        <v>0</v>
      </c>
      <c r="Y60" s="41">
        <v>0.2</v>
      </c>
      <c r="Z60" s="41"/>
      <c r="AA60" s="41"/>
      <c r="AB60" s="41"/>
      <c r="AC60" s="41"/>
      <c r="AD60" s="42" t="s">
        <v>445</v>
      </c>
      <c r="AE60" s="178"/>
      <c r="AF60" s="178"/>
      <c r="AG60" s="42"/>
      <c r="AH60" s="42"/>
    </row>
    <row r="61" spans="1:34" ht="51" hidden="1">
      <c r="A61" s="39" t="s">
        <v>355</v>
      </c>
      <c r="B61" s="43" t="s">
        <v>438</v>
      </c>
      <c r="C61" s="42" t="s">
        <v>439</v>
      </c>
      <c r="D61" s="42" t="s">
        <v>236</v>
      </c>
      <c r="E61" s="42" t="s">
        <v>441</v>
      </c>
      <c r="F61" s="42" t="s">
        <v>265</v>
      </c>
      <c r="G61" s="42" t="s">
        <v>443</v>
      </c>
      <c r="H61" s="42" t="s">
        <v>86</v>
      </c>
      <c r="I61" s="318"/>
      <c r="J61" s="338">
        <v>0.27</v>
      </c>
      <c r="K61" s="318">
        <v>0.53</v>
      </c>
      <c r="L61" s="318">
        <v>0.8</v>
      </c>
      <c r="M61" s="318">
        <v>1</v>
      </c>
      <c r="N61" s="338">
        <v>1</v>
      </c>
      <c r="O61" s="338"/>
      <c r="P61" s="338"/>
      <c r="Q61" s="338"/>
      <c r="R61" s="338"/>
      <c r="S61" s="338"/>
      <c r="T61" s="286"/>
      <c r="U61" s="42" t="s">
        <v>319</v>
      </c>
      <c r="V61" s="42" t="s">
        <v>447</v>
      </c>
      <c r="W61" s="179">
        <f>798201391-W33-T26-T21+W25-T35-T37</f>
        <v>270201391</v>
      </c>
      <c r="X61" s="327"/>
      <c r="Y61" s="41">
        <v>0.8</v>
      </c>
      <c r="Z61" s="41"/>
      <c r="AA61" s="41"/>
      <c r="AB61" s="41"/>
      <c r="AC61" s="41"/>
      <c r="AD61" s="42" t="s">
        <v>448</v>
      </c>
      <c r="AE61" s="178"/>
      <c r="AF61" s="178"/>
      <c r="AG61" s="42"/>
      <c r="AH61" s="42"/>
    </row>
    <row r="62" spans="1:34" ht="51" hidden="1">
      <c r="A62" s="39" t="s">
        <v>355</v>
      </c>
      <c r="B62" s="43" t="s">
        <v>450</v>
      </c>
      <c r="C62" s="42" t="s">
        <v>451</v>
      </c>
      <c r="D62" s="42" t="s">
        <v>168</v>
      </c>
      <c r="E62" s="42" t="s">
        <v>453</v>
      </c>
      <c r="F62" s="42" t="s">
        <v>454</v>
      </c>
      <c r="G62" s="42" t="s">
        <v>456</v>
      </c>
      <c r="H62" s="42" t="s">
        <v>86</v>
      </c>
      <c r="I62" s="317" t="s">
        <v>134</v>
      </c>
      <c r="J62" s="337">
        <v>0.25</v>
      </c>
      <c r="K62" s="317">
        <v>0.5</v>
      </c>
      <c r="L62" s="317">
        <v>0.75</v>
      </c>
      <c r="M62" s="317">
        <v>1</v>
      </c>
      <c r="N62" s="337">
        <v>1</v>
      </c>
      <c r="O62" s="317"/>
      <c r="P62" s="317"/>
      <c r="Q62" s="317"/>
      <c r="R62" s="317"/>
      <c r="S62" s="317"/>
      <c r="T62" s="180"/>
      <c r="U62" s="42"/>
      <c r="V62" s="42" t="s">
        <v>457</v>
      </c>
      <c r="W62" s="42"/>
      <c r="X62" s="329">
        <f>+Y62*Z62+Y62*AA62+Y62*AB62+Y62*AC62+Y63*Z63+Y63*AA63+Y63*AB63+Y63*AC63</f>
        <v>0</v>
      </c>
      <c r="Y62" s="41">
        <v>0.5</v>
      </c>
      <c r="Z62" s="41"/>
      <c r="AA62" s="41"/>
      <c r="AB62" s="41"/>
      <c r="AC62" s="41"/>
      <c r="AD62" s="42" t="s">
        <v>458</v>
      </c>
      <c r="AE62" s="178"/>
      <c r="AF62" s="178"/>
      <c r="AG62" s="42"/>
      <c r="AH62" s="42"/>
    </row>
    <row r="63" spans="1:34" ht="51" hidden="1">
      <c r="A63" s="39" t="s">
        <v>355</v>
      </c>
      <c r="B63" s="43" t="s">
        <v>450</v>
      </c>
      <c r="C63" s="42" t="s">
        <v>451</v>
      </c>
      <c r="D63" s="42" t="s">
        <v>168</v>
      </c>
      <c r="E63" s="42" t="s">
        <v>453</v>
      </c>
      <c r="F63" s="42" t="s">
        <v>454</v>
      </c>
      <c r="G63" s="42" t="s">
        <v>456</v>
      </c>
      <c r="H63" s="42" t="s">
        <v>86</v>
      </c>
      <c r="I63" s="318"/>
      <c r="J63" s="338">
        <v>0.25</v>
      </c>
      <c r="K63" s="318">
        <v>0.5</v>
      </c>
      <c r="L63" s="318">
        <v>0.75</v>
      </c>
      <c r="M63" s="318">
        <v>1</v>
      </c>
      <c r="N63" s="338">
        <v>1</v>
      </c>
      <c r="O63" s="318"/>
      <c r="P63" s="318"/>
      <c r="Q63" s="318"/>
      <c r="R63" s="318"/>
      <c r="S63" s="318"/>
      <c r="T63" s="180"/>
      <c r="U63" s="42"/>
      <c r="V63" s="42" t="s">
        <v>461</v>
      </c>
      <c r="W63" s="42"/>
      <c r="X63" s="327"/>
      <c r="Y63" s="41">
        <v>0.5</v>
      </c>
      <c r="Z63" s="41"/>
      <c r="AA63" s="41"/>
      <c r="AB63" s="41"/>
      <c r="AC63" s="41"/>
      <c r="AD63" s="42" t="s">
        <v>462</v>
      </c>
      <c r="AE63" s="178"/>
      <c r="AF63" s="178"/>
      <c r="AG63" s="42"/>
      <c r="AH63" s="42"/>
    </row>
    <row r="64" spans="1:34" ht="51" hidden="1">
      <c r="A64" s="39" t="s">
        <v>355</v>
      </c>
      <c r="B64" s="43" t="s">
        <v>465</v>
      </c>
      <c r="C64" s="42" t="s">
        <v>466</v>
      </c>
      <c r="D64" s="42" t="s">
        <v>236</v>
      </c>
      <c r="E64" s="42" t="s">
        <v>468</v>
      </c>
      <c r="F64" s="42" t="s">
        <v>469</v>
      </c>
      <c r="G64" s="42" t="s">
        <v>472</v>
      </c>
      <c r="H64" s="42" t="s">
        <v>86</v>
      </c>
      <c r="I64" s="317">
        <v>100</v>
      </c>
      <c r="J64" s="337">
        <v>0.56000000000000005</v>
      </c>
      <c r="K64" s="317">
        <v>0.1</v>
      </c>
      <c r="L64" s="317">
        <v>0.17</v>
      </c>
      <c r="M64" s="317">
        <v>0.17</v>
      </c>
      <c r="N64" s="337">
        <v>1</v>
      </c>
      <c r="O64" s="317"/>
      <c r="P64" s="317"/>
      <c r="Q64" s="317"/>
      <c r="R64" s="317"/>
      <c r="S64" s="317"/>
      <c r="T64" s="180"/>
      <c r="U64" s="42" t="s">
        <v>341</v>
      </c>
      <c r="V64" s="133" t="s">
        <v>473</v>
      </c>
      <c r="W64" s="212"/>
      <c r="X64" s="330">
        <f>+Y64*Z64+Y64*AA64+Y64*AB64+Y64*AC64+Y65*Z65+Y65*AA65+Y65*AB65+Y65*AC65</f>
        <v>0</v>
      </c>
      <c r="Y64" s="213">
        <v>0.3</v>
      </c>
      <c r="Z64" s="134"/>
      <c r="AA64" s="134"/>
      <c r="AB64" s="134"/>
      <c r="AC64" s="134"/>
      <c r="AD64" s="133" t="s">
        <v>474</v>
      </c>
      <c r="AE64" s="135"/>
      <c r="AF64" s="135"/>
      <c r="AG64" s="133"/>
      <c r="AH64" s="133"/>
    </row>
    <row r="65" spans="1:34" ht="51" hidden="1">
      <c r="A65" s="39" t="s">
        <v>355</v>
      </c>
      <c r="B65" s="43" t="s">
        <v>465</v>
      </c>
      <c r="C65" s="42" t="s">
        <v>466</v>
      </c>
      <c r="D65" s="42" t="s">
        <v>236</v>
      </c>
      <c r="E65" s="42" t="s">
        <v>468</v>
      </c>
      <c r="F65" s="42" t="s">
        <v>469</v>
      </c>
      <c r="G65" s="42" t="s">
        <v>472</v>
      </c>
      <c r="H65" s="42" t="s">
        <v>86</v>
      </c>
      <c r="I65" s="318">
        <v>100</v>
      </c>
      <c r="J65" s="338">
        <v>0.56000000000000005</v>
      </c>
      <c r="K65" s="318">
        <v>0.1</v>
      </c>
      <c r="L65" s="318">
        <v>0.17</v>
      </c>
      <c r="M65" s="318">
        <v>0.17</v>
      </c>
      <c r="N65" s="338">
        <v>1</v>
      </c>
      <c r="O65" s="318"/>
      <c r="P65" s="318"/>
      <c r="Q65" s="318"/>
      <c r="R65" s="318"/>
      <c r="S65" s="318"/>
      <c r="T65" s="180"/>
      <c r="U65" s="42" t="s">
        <v>341</v>
      </c>
      <c r="V65" s="133" t="s">
        <v>476</v>
      </c>
      <c r="W65" s="212"/>
      <c r="X65" s="330"/>
      <c r="Y65" s="213">
        <v>0.7</v>
      </c>
      <c r="Z65" s="134"/>
      <c r="AA65" s="134"/>
      <c r="AB65" s="134"/>
      <c r="AC65" s="134"/>
      <c r="AD65" s="133" t="s">
        <v>477</v>
      </c>
      <c r="AE65" s="135"/>
      <c r="AF65" s="135"/>
      <c r="AG65" s="133"/>
      <c r="AH65" s="133"/>
    </row>
    <row r="66" spans="1:34" ht="15.95" hidden="1" customHeight="1">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366"/>
      <c r="Y66" s="277"/>
      <c r="Z66" s="277"/>
      <c r="AA66" s="277"/>
      <c r="AB66" s="277"/>
      <c r="AC66" s="277"/>
      <c r="AD66" s="277"/>
      <c r="AE66" s="277"/>
      <c r="AF66" s="277"/>
      <c r="AG66" s="277"/>
      <c r="AH66" s="277"/>
    </row>
    <row r="67" spans="1:34" ht="48" hidden="1" customHeight="1">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row>
    <row r="68" spans="1:34" hidden="1"/>
    <row r="69" spans="1:34" hidden="1"/>
    <row r="70" spans="1:34" hidden="1">
      <c r="E70" s="8">
        <f>50/29</f>
        <v>1.7241379310344827</v>
      </c>
    </row>
    <row r="71" spans="1:34" hidden="1"/>
    <row r="72" spans="1:34" hidden="1"/>
    <row r="73" spans="1:34" hidden="1"/>
    <row r="74" spans="1:34" hidden="1"/>
    <row r="75" spans="1:34" hidden="1"/>
    <row r="76" spans="1:34" hidden="1"/>
    <row r="77" spans="1:34" hidden="1"/>
    <row r="78" spans="1:34" hidden="1"/>
    <row r="79" spans="1:34" hidden="1"/>
    <row r="80" spans="1:34" hidden="1"/>
    <row r="81" hidden="1"/>
    <row r="82" hidden="1"/>
    <row r="83" hidden="1"/>
    <row r="84" hidden="1"/>
    <row r="85" hidden="1"/>
    <row r="86" hidden="1"/>
    <row r="87" hidden="1"/>
    <row r="88" hidden="1"/>
    <row r="89" hidden="1"/>
    <row r="90" hidden="1"/>
    <row r="91" hidden="1"/>
    <row r="92" hidden="1"/>
    <row r="93" hidden="1"/>
    <row r="94" hidden="1"/>
    <row r="95" hidden="1"/>
    <row r="96" hidden="1"/>
    <row r="97" spans="10:15" hidden="1"/>
    <row r="98" spans="10:15" hidden="1"/>
    <row r="99" spans="10:15" hidden="1"/>
    <row r="100" spans="10:15" hidden="1"/>
    <row r="101" spans="10:15" hidden="1"/>
    <row r="102" spans="10:15" hidden="1"/>
    <row r="103" spans="10:15" hidden="1"/>
    <row r="104" spans="10:15" hidden="1"/>
    <row r="105" spans="10:15" hidden="1"/>
    <row r="106" spans="10:15" hidden="1"/>
    <row r="107" spans="10:15" hidden="1"/>
    <row r="109" spans="10:15">
      <c r="J109" s="264"/>
      <c r="O109" s="264"/>
    </row>
    <row r="110" spans="10:15">
      <c r="J110" s="264"/>
      <c r="O110" s="264"/>
    </row>
    <row r="111" spans="10:15">
      <c r="J111" s="264"/>
      <c r="O111" s="264"/>
    </row>
    <row r="112" spans="10:15">
      <c r="J112" s="264"/>
      <c r="O112" s="264"/>
    </row>
  </sheetData>
  <autoFilter ref="A2:AH107" xr:uid="{00000000-0009-0000-0000-000004000000}">
    <filterColumn colId="2">
      <filters>
        <filter val="Sandra Yanneth Bermúdez Marín"/>
      </filters>
    </filterColumn>
  </autoFilter>
  <mergeCells count="176">
    <mergeCell ref="X62:X63"/>
    <mergeCell ref="R60:R61"/>
    <mergeCell ref="S60:S61"/>
    <mergeCell ref="T60:T61"/>
    <mergeCell ref="X60:X61"/>
    <mergeCell ref="A66:AH66"/>
    <mergeCell ref="A67:AH67"/>
    <mergeCell ref="O64:O65"/>
    <mergeCell ref="P64:P65"/>
    <mergeCell ref="Q64:Q65"/>
    <mergeCell ref="R64:R65"/>
    <mergeCell ref="S64:S65"/>
    <mergeCell ref="X64:X65"/>
    <mergeCell ref="I64:I65"/>
    <mergeCell ref="J64:J65"/>
    <mergeCell ref="K64:K65"/>
    <mergeCell ref="L64:L65"/>
    <mergeCell ref="M64:M65"/>
    <mergeCell ref="N64:N65"/>
    <mergeCell ref="O57:O59"/>
    <mergeCell ref="P57:P59"/>
    <mergeCell ref="Q57:Q59"/>
    <mergeCell ref="R57:R59"/>
    <mergeCell ref="S57:S59"/>
    <mergeCell ref="T57:T59"/>
    <mergeCell ref="O62:O63"/>
    <mergeCell ref="P62:P63"/>
    <mergeCell ref="Q62:Q63"/>
    <mergeCell ref="R62:R63"/>
    <mergeCell ref="S62:S63"/>
    <mergeCell ref="T54:T56"/>
    <mergeCell ref="X54:X56"/>
    <mergeCell ref="I57:I59"/>
    <mergeCell ref="J57:J59"/>
    <mergeCell ref="K57:K59"/>
    <mergeCell ref="L57:L59"/>
    <mergeCell ref="M57:M59"/>
    <mergeCell ref="N57:N59"/>
    <mergeCell ref="I62:I63"/>
    <mergeCell ref="J62:J63"/>
    <mergeCell ref="K62:K63"/>
    <mergeCell ref="L62:L63"/>
    <mergeCell ref="M62:M63"/>
    <mergeCell ref="N62:N63"/>
    <mergeCell ref="X57:X59"/>
    <mergeCell ref="I60:I61"/>
    <mergeCell ref="J60:J61"/>
    <mergeCell ref="K60:K61"/>
    <mergeCell ref="L60:L61"/>
    <mergeCell ref="M60:M61"/>
    <mergeCell ref="N60:N61"/>
    <mergeCell ref="O60:O61"/>
    <mergeCell ref="P60:P61"/>
    <mergeCell ref="Q60:Q61"/>
    <mergeCell ref="X50:X53"/>
    <mergeCell ref="I54:I56"/>
    <mergeCell ref="J54:J56"/>
    <mergeCell ref="K54:K56"/>
    <mergeCell ref="L54:L56"/>
    <mergeCell ref="M54:M56"/>
    <mergeCell ref="N54:N56"/>
    <mergeCell ref="O54:O56"/>
    <mergeCell ref="P54:P56"/>
    <mergeCell ref="Q54:Q56"/>
    <mergeCell ref="O50:O53"/>
    <mergeCell ref="P50:P53"/>
    <mergeCell ref="Q50:Q53"/>
    <mergeCell ref="R50:R53"/>
    <mergeCell ref="S50:S53"/>
    <mergeCell ref="T50:T53"/>
    <mergeCell ref="I50:I53"/>
    <mergeCell ref="J50:J53"/>
    <mergeCell ref="K50:K53"/>
    <mergeCell ref="L50:L53"/>
    <mergeCell ref="M50:M53"/>
    <mergeCell ref="N50:N53"/>
    <mergeCell ref="R54:R56"/>
    <mergeCell ref="S54:S56"/>
    <mergeCell ref="O48:O49"/>
    <mergeCell ref="P48:P49"/>
    <mergeCell ref="Q48:Q49"/>
    <mergeCell ref="R48:R49"/>
    <mergeCell ref="S48:S49"/>
    <mergeCell ref="X48:X49"/>
    <mergeCell ref="I48:I49"/>
    <mergeCell ref="J48:J49"/>
    <mergeCell ref="K48:K49"/>
    <mergeCell ref="L48:L49"/>
    <mergeCell ref="M48:M49"/>
    <mergeCell ref="N48:N49"/>
    <mergeCell ref="T39:T42"/>
    <mergeCell ref="X39:X42"/>
    <mergeCell ref="I43:I47"/>
    <mergeCell ref="J43:J47"/>
    <mergeCell ref="K43:K47"/>
    <mergeCell ref="L43:L47"/>
    <mergeCell ref="M43:M47"/>
    <mergeCell ref="N43:N47"/>
    <mergeCell ref="T43:T47"/>
    <mergeCell ref="X43:X47"/>
    <mergeCell ref="X28:X29"/>
    <mergeCell ref="I31:I33"/>
    <mergeCell ref="T31:T33"/>
    <mergeCell ref="X31:X33"/>
    <mergeCell ref="T35:T36"/>
    <mergeCell ref="X35:X36"/>
    <mergeCell ref="O26:O27"/>
    <mergeCell ref="S26:S27"/>
    <mergeCell ref="T26:T27"/>
    <mergeCell ref="X26:X27"/>
    <mergeCell ref="I28:I29"/>
    <mergeCell ref="J28:J29"/>
    <mergeCell ref="N28:N29"/>
    <mergeCell ref="O28:O29"/>
    <mergeCell ref="S28:S29"/>
    <mergeCell ref="T28:T29"/>
    <mergeCell ref="I26:I27"/>
    <mergeCell ref="J26:J27"/>
    <mergeCell ref="K26:K27"/>
    <mergeCell ref="L26:L27"/>
    <mergeCell ref="M26:M27"/>
    <mergeCell ref="N26:N27"/>
    <mergeCell ref="I21:I25"/>
    <mergeCell ref="J21:J25"/>
    <mergeCell ref="K21:K25"/>
    <mergeCell ref="L21:L25"/>
    <mergeCell ref="M21:M25"/>
    <mergeCell ref="N21:N25"/>
    <mergeCell ref="O21:O25"/>
    <mergeCell ref="T21:T25"/>
    <mergeCell ref="X21:X25"/>
    <mergeCell ref="T15:T17"/>
    <mergeCell ref="X15:X17"/>
    <mergeCell ref="X18:X20"/>
    <mergeCell ref="I18:I20"/>
    <mergeCell ref="J18:J20"/>
    <mergeCell ref="K18:K20"/>
    <mergeCell ref="L18:L20"/>
    <mergeCell ref="M18:M20"/>
    <mergeCell ref="N18:N20"/>
    <mergeCell ref="I8:I9"/>
    <mergeCell ref="J8:J9"/>
    <mergeCell ref="K8:K9"/>
    <mergeCell ref="L8:L9"/>
    <mergeCell ref="M8:M9"/>
    <mergeCell ref="N8:N9"/>
    <mergeCell ref="I15:I17"/>
    <mergeCell ref="J15:J17"/>
    <mergeCell ref="K15:K17"/>
    <mergeCell ref="L15:L17"/>
    <mergeCell ref="M15:M17"/>
    <mergeCell ref="N15:N17"/>
    <mergeCell ref="X10:X13"/>
    <mergeCell ref="X6:X9"/>
    <mergeCell ref="A1:AH1"/>
    <mergeCell ref="I3:I5"/>
    <mergeCell ref="J3:J5"/>
    <mergeCell ref="K3:K5"/>
    <mergeCell ref="L3:L5"/>
    <mergeCell ref="M3:M5"/>
    <mergeCell ref="N3:N5"/>
    <mergeCell ref="T3:T5"/>
    <mergeCell ref="X3:X5"/>
    <mergeCell ref="O3:O5"/>
    <mergeCell ref="S3:S5"/>
    <mergeCell ref="O10:O13"/>
    <mergeCell ref="S10:S13"/>
    <mergeCell ref="O8:O9"/>
    <mergeCell ref="S8:S9"/>
    <mergeCell ref="I10:I13"/>
    <mergeCell ref="J10:J13"/>
    <mergeCell ref="K10:K13"/>
    <mergeCell ref="L10:L13"/>
    <mergeCell ref="M10:M13"/>
    <mergeCell ref="N10:N13"/>
    <mergeCell ref="T10:T13"/>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headerFooter>
    <oddHeader xml:space="preserve">&amp;L&amp;"Arial,Negrita"&amp;12
</oddHeader>
    <oddFooter xml:space="preserve">&amp;L
Página:&amp;P/&amp;N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AI112"/>
  <sheetViews>
    <sheetView topLeftCell="N2" zoomScaleNormal="100" zoomScaleSheetLayoutView="100" workbookViewId="0">
      <pane ySplit="1" topLeftCell="A7" activePane="bottomLeft" state="frozen"/>
      <selection activeCell="A2" sqref="A2"/>
      <selection pane="bottomLeft" activeCell="Z118" sqref="Z118:AD118"/>
    </sheetView>
  </sheetViews>
  <sheetFormatPr baseColWidth="10" defaultColWidth="11" defaultRowHeight="15"/>
  <cols>
    <col min="1" max="2" width="30.7109375" style="8" customWidth="1"/>
    <col min="3" max="3" width="30.85546875" style="8" customWidth="1"/>
    <col min="4" max="4" width="19.85546875" style="8" customWidth="1"/>
    <col min="5" max="5" width="27.5703125" style="8" customWidth="1"/>
    <col min="6" max="6" width="19.85546875" style="8" customWidth="1"/>
    <col min="7" max="7" width="43.85546875" style="8" customWidth="1"/>
    <col min="8" max="10" width="15.7109375" style="8" customWidth="1"/>
    <col min="11" max="13" width="15.7109375" style="8" hidden="1" customWidth="1"/>
    <col min="14" max="15" width="15.7109375" style="8" customWidth="1"/>
    <col min="16" max="18" width="15.7109375" style="8" hidden="1" customWidth="1"/>
    <col min="19" max="19" width="15.7109375" style="8" customWidth="1"/>
    <col min="20" max="20" width="24" style="8" hidden="1" customWidth="1"/>
    <col min="21" max="21" width="24.85546875" style="8" hidden="1" customWidth="1"/>
    <col min="22" max="22" width="44.140625" style="8" customWidth="1"/>
    <col min="23" max="23" width="17.42578125" style="8" bestFit="1" customWidth="1"/>
    <col min="24" max="24" width="17.42578125" style="8" customWidth="1"/>
    <col min="25" max="26" width="15.7109375" style="8" customWidth="1"/>
    <col min="27" max="29" width="15.7109375" style="8" hidden="1" customWidth="1"/>
    <col min="30" max="30" width="39.42578125" style="8" customWidth="1"/>
    <col min="31" max="31" width="51.5703125" style="8" customWidth="1"/>
    <col min="32" max="34" width="31.42578125" style="8" hidden="1" customWidth="1"/>
    <col min="35" max="16384" width="11" style="8"/>
  </cols>
  <sheetData>
    <row r="1" spans="1:34" ht="117.75"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13.1" customHeight="1">
      <c r="A2" s="11" t="s">
        <v>2</v>
      </c>
      <c r="B2" s="6" t="s">
        <v>8</v>
      </c>
      <c r="C2" s="6" t="s">
        <v>9</v>
      </c>
      <c r="D2" s="6" t="s">
        <v>10</v>
      </c>
      <c r="E2" s="6" t="s">
        <v>12</v>
      </c>
      <c r="F2" s="6" t="s">
        <v>13</v>
      </c>
      <c r="G2" s="6" t="s">
        <v>17</v>
      </c>
      <c r="H2" s="6" t="s">
        <v>18</v>
      </c>
      <c r="I2" s="6" t="s">
        <v>19</v>
      </c>
      <c r="J2" s="6" t="s">
        <v>20</v>
      </c>
      <c r="K2" s="6" t="s">
        <v>21</v>
      </c>
      <c r="L2" s="6" t="s">
        <v>22</v>
      </c>
      <c r="M2" s="6" t="s">
        <v>23</v>
      </c>
      <c r="N2" s="6" t="s">
        <v>24</v>
      </c>
      <c r="O2" s="186" t="s">
        <v>484</v>
      </c>
      <c r="P2" s="186" t="s">
        <v>485</v>
      </c>
      <c r="Q2" s="186" t="s">
        <v>486</v>
      </c>
      <c r="R2" s="186" t="s">
        <v>487</v>
      </c>
      <c r="S2" s="186" t="s">
        <v>488</v>
      </c>
      <c r="T2" s="6" t="s">
        <v>25</v>
      </c>
      <c r="U2" s="6" t="s">
        <v>26</v>
      </c>
      <c r="V2" s="6" t="s">
        <v>27</v>
      </c>
      <c r="W2" s="6" t="s">
        <v>28</v>
      </c>
      <c r="X2" s="186" t="s">
        <v>489</v>
      </c>
      <c r="Y2" s="6" t="s">
        <v>29</v>
      </c>
      <c r="Z2" s="186" t="s">
        <v>490</v>
      </c>
      <c r="AA2" s="186" t="s">
        <v>491</v>
      </c>
      <c r="AB2" s="186" t="s">
        <v>492</v>
      </c>
      <c r="AC2" s="186" t="s">
        <v>493</v>
      </c>
      <c r="AD2" s="6" t="s">
        <v>30</v>
      </c>
      <c r="AE2" s="188" t="s">
        <v>494</v>
      </c>
      <c r="AF2" s="188" t="s">
        <v>495</v>
      </c>
      <c r="AG2" s="188" t="s">
        <v>496</v>
      </c>
      <c r="AH2" s="188" t="s">
        <v>497</v>
      </c>
    </row>
    <row r="3" spans="1:34" ht="115.5" hidden="1" customHeight="1">
      <c r="A3" s="15" t="s">
        <v>75</v>
      </c>
      <c r="B3" s="14" t="s">
        <v>78</v>
      </c>
      <c r="C3" s="17" t="s">
        <v>79</v>
      </c>
      <c r="D3" s="17" t="s">
        <v>80</v>
      </c>
      <c r="E3" s="17" t="s">
        <v>82</v>
      </c>
      <c r="F3" s="17" t="s">
        <v>83</v>
      </c>
      <c r="G3" s="18" t="s">
        <v>85</v>
      </c>
      <c r="H3" s="17" t="s">
        <v>86</v>
      </c>
      <c r="I3" s="349">
        <v>1</v>
      </c>
      <c r="J3" s="349">
        <v>0.25</v>
      </c>
      <c r="K3" s="349">
        <v>0.5</v>
      </c>
      <c r="L3" s="349">
        <v>0.75</v>
      </c>
      <c r="M3" s="349">
        <v>1</v>
      </c>
      <c r="N3" s="349">
        <v>1</v>
      </c>
      <c r="O3" s="60"/>
      <c r="P3" s="60"/>
      <c r="Q3" s="60"/>
      <c r="R3" s="60"/>
      <c r="S3" s="60"/>
      <c r="T3" s="287">
        <v>966900000</v>
      </c>
      <c r="U3" s="17" t="s">
        <v>87</v>
      </c>
      <c r="V3" s="18" t="s">
        <v>88</v>
      </c>
      <c r="W3" s="61">
        <v>643600000</v>
      </c>
      <c r="X3" s="290">
        <f>+Y3*Z3+Y3*AA3+Y3*AB3+Y3*AC3+Y4*Z4+Y4*AA4+Y4*AB4+Y4*AC4+Y5*Z5+Y5*AA5+Y5*AB5+Y5*AC5</f>
        <v>0</v>
      </c>
      <c r="Y3" s="60">
        <v>0.5</v>
      </c>
      <c r="Z3" s="60"/>
      <c r="AA3" s="60"/>
      <c r="AB3" s="60"/>
      <c r="AC3" s="60"/>
      <c r="AD3" s="17" t="s">
        <v>89</v>
      </c>
      <c r="AE3" s="62"/>
      <c r="AF3" s="62"/>
      <c r="AG3" s="17"/>
      <c r="AH3" s="17"/>
    </row>
    <row r="4" spans="1:34" ht="113.25" hidden="1" customHeight="1">
      <c r="A4" s="15" t="s">
        <v>75</v>
      </c>
      <c r="B4" s="14" t="s">
        <v>78</v>
      </c>
      <c r="C4" s="17" t="s">
        <v>79</v>
      </c>
      <c r="D4" s="17" t="s">
        <v>80</v>
      </c>
      <c r="E4" s="17" t="s">
        <v>82</v>
      </c>
      <c r="F4" s="17" t="s">
        <v>83</v>
      </c>
      <c r="G4" s="18" t="s">
        <v>85</v>
      </c>
      <c r="H4" s="17" t="s">
        <v>86</v>
      </c>
      <c r="I4" s="350"/>
      <c r="J4" s="350">
        <v>0.25</v>
      </c>
      <c r="K4" s="350">
        <v>0.5</v>
      </c>
      <c r="L4" s="350">
        <v>0.75</v>
      </c>
      <c r="M4" s="350">
        <v>1</v>
      </c>
      <c r="N4" s="350">
        <v>1</v>
      </c>
      <c r="O4" s="181"/>
      <c r="P4" s="181"/>
      <c r="Q4" s="181"/>
      <c r="R4" s="181"/>
      <c r="S4" s="181"/>
      <c r="T4" s="288"/>
      <c r="U4" s="17" t="s">
        <v>87</v>
      </c>
      <c r="V4" s="17" t="s">
        <v>93</v>
      </c>
      <c r="W4" s="61">
        <v>190200000</v>
      </c>
      <c r="X4" s="291"/>
      <c r="Y4" s="60">
        <v>0.25</v>
      </c>
      <c r="Z4" s="60"/>
      <c r="AA4" s="60"/>
      <c r="AB4" s="60"/>
      <c r="AC4" s="60"/>
      <c r="AD4" s="17" t="s">
        <v>94</v>
      </c>
      <c r="AE4" s="62"/>
      <c r="AF4" s="62"/>
      <c r="AG4" s="17"/>
      <c r="AH4" s="17"/>
    </row>
    <row r="5" spans="1:34" ht="104.25" hidden="1" customHeight="1">
      <c r="A5" s="15" t="s">
        <v>75</v>
      </c>
      <c r="B5" s="14" t="s">
        <v>78</v>
      </c>
      <c r="C5" s="17" t="s">
        <v>79</v>
      </c>
      <c r="D5" s="17" t="s">
        <v>80</v>
      </c>
      <c r="E5" s="17" t="s">
        <v>82</v>
      </c>
      <c r="F5" s="17" t="s">
        <v>83</v>
      </c>
      <c r="G5" s="18" t="s">
        <v>85</v>
      </c>
      <c r="H5" s="17" t="s">
        <v>86</v>
      </c>
      <c r="I5" s="351"/>
      <c r="J5" s="351">
        <v>0.25</v>
      </c>
      <c r="K5" s="351">
        <v>0.5</v>
      </c>
      <c r="L5" s="351">
        <v>0.75</v>
      </c>
      <c r="M5" s="351">
        <v>1</v>
      </c>
      <c r="N5" s="351">
        <v>1</v>
      </c>
      <c r="O5" s="189"/>
      <c r="P5" s="181"/>
      <c r="Q5" s="181"/>
      <c r="R5" s="181"/>
      <c r="S5" s="181"/>
      <c r="T5" s="289"/>
      <c r="U5" s="17" t="s">
        <v>87</v>
      </c>
      <c r="V5" s="17" t="s">
        <v>96</v>
      </c>
      <c r="W5" s="61">
        <v>133100000</v>
      </c>
      <c r="X5" s="292"/>
      <c r="Y5" s="60">
        <v>0.25</v>
      </c>
      <c r="Z5" s="60"/>
      <c r="AA5" s="60"/>
      <c r="AB5" s="60"/>
      <c r="AC5" s="60"/>
      <c r="AD5" s="17" t="s">
        <v>97</v>
      </c>
      <c r="AE5" s="62"/>
      <c r="AF5" s="62"/>
      <c r="AG5" s="17"/>
      <c r="AH5" s="17"/>
    </row>
    <row r="6" spans="1:34" ht="76.5" hidden="1">
      <c r="A6" s="15" t="s">
        <v>75</v>
      </c>
      <c r="B6" s="15" t="s">
        <v>99</v>
      </c>
      <c r="C6" s="18" t="s">
        <v>79</v>
      </c>
      <c r="D6" s="17" t="s">
        <v>80</v>
      </c>
      <c r="E6" s="18" t="s">
        <v>101</v>
      </c>
      <c r="F6" s="18" t="s">
        <v>83</v>
      </c>
      <c r="G6" s="18" t="s">
        <v>103</v>
      </c>
      <c r="H6" s="18" t="s">
        <v>86</v>
      </c>
      <c r="I6" s="190">
        <v>0</v>
      </c>
      <c r="J6" s="190">
        <v>0.25</v>
      </c>
      <c r="K6" s="190">
        <v>0.5</v>
      </c>
      <c r="L6" s="190">
        <v>0.75</v>
      </c>
      <c r="M6" s="190">
        <v>1</v>
      </c>
      <c r="N6" s="190">
        <v>1</v>
      </c>
      <c r="O6" s="63"/>
      <c r="P6" s="63"/>
      <c r="Q6" s="63"/>
      <c r="R6" s="63"/>
      <c r="S6" s="63"/>
      <c r="T6" s="64">
        <v>88000000</v>
      </c>
      <c r="U6" s="18" t="s">
        <v>87</v>
      </c>
      <c r="V6" s="18" t="s">
        <v>104</v>
      </c>
      <c r="W6" s="65">
        <v>88000000</v>
      </c>
      <c r="X6" s="65">
        <f>+Y6*Z6+Y6*AA6+Y6*AB6+Y6*AC6</f>
        <v>0</v>
      </c>
      <c r="Y6" s="63">
        <v>1</v>
      </c>
      <c r="Z6" s="63"/>
      <c r="AA6" s="63"/>
      <c r="AB6" s="63"/>
      <c r="AC6" s="63"/>
      <c r="AD6" s="18" t="s">
        <v>105</v>
      </c>
      <c r="AE6" s="66"/>
      <c r="AF6" s="66"/>
      <c r="AG6" s="18"/>
      <c r="AH6" s="18"/>
    </row>
    <row r="7" spans="1:34" ht="231" customHeight="1">
      <c r="A7" s="15" t="s">
        <v>75</v>
      </c>
      <c r="B7" s="15" t="s">
        <v>108</v>
      </c>
      <c r="C7" s="68" t="s">
        <v>109</v>
      </c>
      <c r="D7" s="68" t="s">
        <v>110</v>
      </c>
      <c r="E7" s="68" t="s">
        <v>112</v>
      </c>
      <c r="F7" s="68" t="s">
        <v>113</v>
      </c>
      <c r="G7" s="68" t="s">
        <v>116</v>
      </c>
      <c r="H7" s="68" t="s">
        <v>117</v>
      </c>
      <c r="I7" s="191">
        <v>6</v>
      </c>
      <c r="J7" s="237">
        <v>0.16</v>
      </c>
      <c r="K7" s="191">
        <v>12</v>
      </c>
      <c r="L7" s="191">
        <v>25</v>
      </c>
      <c r="M7" s="191">
        <v>38</v>
      </c>
      <c r="N7" s="191">
        <v>38</v>
      </c>
      <c r="O7" s="237">
        <v>0.42</v>
      </c>
      <c r="P7" s="68"/>
      <c r="Q7" s="68"/>
      <c r="R7" s="68"/>
      <c r="S7" s="237">
        <f>+O7</f>
        <v>0.42</v>
      </c>
      <c r="T7" s="69">
        <v>99200000</v>
      </c>
      <c r="U7" s="68" t="s">
        <v>118</v>
      </c>
      <c r="V7" s="68" t="s">
        <v>119</v>
      </c>
      <c r="W7" s="65">
        <v>99200000</v>
      </c>
      <c r="X7" s="190">
        <f>+Y7*Z7+Y7*AA7+Y7*AB7+Y7*AC7</f>
        <v>0.44440000000000002</v>
      </c>
      <c r="Y7" s="190">
        <v>1</v>
      </c>
      <c r="Z7" s="190">
        <v>0.44440000000000002</v>
      </c>
      <c r="AA7" s="63"/>
      <c r="AB7" s="63"/>
      <c r="AC7" s="63"/>
      <c r="AD7" s="18" t="s">
        <v>120</v>
      </c>
      <c r="AE7" s="227" t="s">
        <v>520</v>
      </c>
      <c r="AF7" s="66"/>
      <c r="AG7" s="68"/>
      <c r="AH7" s="68"/>
    </row>
    <row r="8" spans="1:34" ht="63.75" hidden="1" customHeight="1">
      <c r="A8" s="15" t="s">
        <v>75</v>
      </c>
      <c r="B8" s="15" t="s">
        <v>124</v>
      </c>
      <c r="C8" s="17" t="s">
        <v>125</v>
      </c>
      <c r="D8" s="17" t="s">
        <v>126</v>
      </c>
      <c r="E8" s="17" t="s">
        <v>128</v>
      </c>
      <c r="F8" s="17" t="s">
        <v>129</v>
      </c>
      <c r="G8" s="17" t="s">
        <v>133</v>
      </c>
      <c r="H8" s="17" t="s">
        <v>86</v>
      </c>
      <c r="I8" s="349">
        <v>0.9</v>
      </c>
      <c r="J8" s="349">
        <v>0.9</v>
      </c>
      <c r="K8" s="349">
        <v>0.9</v>
      </c>
      <c r="L8" s="349">
        <v>0.9</v>
      </c>
      <c r="M8" s="349">
        <v>0.9</v>
      </c>
      <c r="N8" s="349">
        <v>0.9</v>
      </c>
      <c r="O8" s="367"/>
      <c r="P8" s="60"/>
      <c r="Q8" s="60"/>
      <c r="R8" s="60"/>
      <c r="S8" s="367"/>
      <c r="T8" s="17"/>
      <c r="U8" s="18" t="s">
        <v>134</v>
      </c>
      <c r="V8" s="17" t="s">
        <v>135</v>
      </c>
      <c r="W8" s="17"/>
      <c r="X8" s="319">
        <f>+Y8*Z8+Y8*AA8+Y8*AB8+Y8*AC8+Y9*Z9+Y9*AA9+Y9*AB9+Y9*AC9</f>
        <v>0</v>
      </c>
      <c r="Y8" s="60">
        <v>0.5</v>
      </c>
      <c r="Z8" s="60"/>
      <c r="AA8" s="60"/>
      <c r="AB8" s="60"/>
      <c r="AC8" s="60"/>
      <c r="AD8" s="17" t="s">
        <v>136</v>
      </c>
      <c r="AE8" s="62"/>
      <c r="AF8" s="62"/>
      <c r="AG8" s="17"/>
      <c r="AH8" s="17"/>
    </row>
    <row r="9" spans="1:34" ht="76.5" hidden="1">
      <c r="A9" s="15" t="s">
        <v>75</v>
      </c>
      <c r="B9" s="15" t="s">
        <v>138</v>
      </c>
      <c r="C9" s="17" t="s">
        <v>125</v>
      </c>
      <c r="D9" s="17" t="s">
        <v>126</v>
      </c>
      <c r="E9" s="17" t="s">
        <v>128</v>
      </c>
      <c r="F9" s="17" t="s">
        <v>129</v>
      </c>
      <c r="G9" s="17" t="s">
        <v>133</v>
      </c>
      <c r="H9" s="17" t="s">
        <v>86</v>
      </c>
      <c r="I9" s="351"/>
      <c r="J9" s="351">
        <v>0.9</v>
      </c>
      <c r="K9" s="351">
        <v>0.9</v>
      </c>
      <c r="L9" s="351">
        <v>0.9</v>
      </c>
      <c r="M9" s="351">
        <v>0.9</v>
      </c>
      <c r="N9" s="351">
        <v>0.9</v>
      </c>
      <c r="O9" s="368"/>
      <c r="P9" s="60"/>
      <c r="Q9" s="60"/>
      <c r="R9" s="60"/>
      <c r="S9" s="368"/>
      <c r="T9" s="17"/>
      <c r="U9" s="18" t="s">
        <v>134</v>
      </c>
      <c r="V9" s="71" t="s">
        <v>139</v>
      </c>
      <c r="W9" s="71"/>
      <c r="X9" s="320"/>
      <c r="Y9" s="72">
        <v>0.5</v>
      </c>
      <c r="Z9" s="72"/>
      <c r="AA9" s="72"/>
      <c r="AB9" s="72"/>
      <c r="AC9" s="72"/>
      <c r="AD9" s="71" t="s">
        <v>140</v>
      </c>
      <c r="AE9" s="73"/>
      <c r="AF9" s="73"/>
      <c r="AG9" s="71"/>
      <c r="AH9" s="71"/>
    </row>
    <row r="10" spans="1:34" ht="69.75" hidden="1" customHeight="1">
      <c r="A10" s="15" t="s">
        <v>75</v>
      </c>
      <c r="B10" s="15" t="s">
        <v>143</v>
      </c>
      <c r="C10" s="18" t="s">
        <v>79</v>
      </c>
      <c r="D10" s="18" t="s">
        <v>80</v>
      </c>
      <c r="E10" s="18" t="s">
        <v>145</v>
      </c>
      <c r="F10" s="18" t="s">
        <v>83</v>
      </c>
      <c r="G10" s="18" t="s">
        <v>147</v>
      </c>
      <c r="H10" s="18" t="s">
        <v>86</v>
      </c>
      <c r="I10" s="319">
        <v>1</v>
      </c>
      <c r="J10" s="319">
        <v>0.1</v>
      </c>
      <c r="K10" s="319">
        <v>0.3</v>
      </c>
      <c r="L10" s="319">
        <v>0.8</v>
      </c>
      <c r="M10" s="319">
        <v>1</v>
      </c>
      <c r="N10" s="319">
        <v>1</v>
      </c>
      <c r="O10" s="63"/>
      <c r="P10" s="63"/>
      <c r="Q10" s="63"/>
      <c r="R10" s="63"/>
      <c r="S10" s="63"/>
      <c r="T10" s="290">
        <f>+W10+W11+W12+W13</f>
        <v>1500000000</v>
      </c>
      <c r="U10" s="18" t="s">
        <v>148</v>
      </c>
      <c r="V10" s="18" t="s">
        <v>149</v>
      </c>
      <c r="W10" s="65">
        <v>77000000</v>
      </c>
      <c r="X10" s="319">
        <f>+Y10*Z10+Y10*AA10+Y10*AB10+Y10*AC10+Y11*Z11+Y11*AA11+Y11*AB11+Y11*AC11+Y12*Z12+Y12*AA12+Y12*AB12+Y12*AC12+Y13*Z13+Y13*AA13+Y13*AB13+Y13*AC13</f>
        <v>0</v>
      </c>
      <c r="Y10" s="63">
        <v>0.15</v>
      </c>
      <c r="Z10" s="63"/>
      <c r="AA10" s="63"/>
      <c r="AB10" s="63"/>
      <c r="AC10" s="63"/>
      <c r="AD10" s="18" t="s">
        <v>150</v>
      </c>
      <c r="AE10" s="66"/>
      <c r="AF10" s="66"/>
      <c r="AG10" s="18"/>
      <c r="AH10" s="18"/>
    </row>
    <row r="11" spans="1:34" ht="64.5" hidden="1" customHeight="1">
      <c r="A11" s="15" t="s">
        <v>75</v>
      </c>
      <c r="B11" s="15" t="s">
        <v>143</v>
      </c>
      <c r="C11" s="18" t="s">
        <v>79</v>
      </c>
      <c r="D11" s="18" t="s">
        <v>80</v>
      </c>
      <c r="E11" s="18" t="s">
        <v>145</v>
      </c>
      <c r="F11" s="18" t="s">
        <v>83</v>
      </c>
      <c r="G11" s="18" t="s">
        <v>147</v>
      </c>
      <c r="H11" s="18" t="s">
        <v>86</v>
      </c>
      <c r="I11" s="321"/>
      <c r="J11" s="321">
        <v>0.1</v>
      </c>
      <c r="K11" s="321">
        <v>0.3</v>
      </c>
      <c r="L11" s="321">
        <v>0.8</v>
      </c>
      <c r="M11" s="321">
        <v>1</v>
      </c>
      <c r="N11" s="321">
        <v>1</v>
      </c>
      <c r="O11" s="182"/>
      <c r="P11" s="182"/>
      <c r="Q11" s="182"/>
      <c r="R11" s="182"/>
      <c r="S11" s="182"/>
      <c r="T11" s="291"/>
      <c r="U11" s="18" t="s">
        <v>148</v>
      </c>
      <c r="V11" s="18" t="s">
        <v>152</v>
      </c>
      <c r="W11" s="65">
        <v>1173000000</v>
      </c>
      <c r="X11" s="321"/>
      <c r="Y11" s="63">
        <v>0.5</v>
      </c>
      <c r="Z11" s="63"/>
      <c r="AA11" s="63"/>
      <c r="AB11" s="63"/>
      <c r="AC11" s="63"/>
      <c r="AD11" s="18" t="s">
        <v>153</v>
      </c>
      <c r="AE11" s="66"/>
      <c r="AF11" s="66"/>
      <c r="AG11" s="18"/>
      <c r="AH11" s="18"/>
    </row>
    <row r="12" spans="1:34" ht="69.75" hidden="1" customHeight="1">
      <c r="A12" s="15" t="s">
        <v>75</v>
      </c>
      <c r="B12" s="15" t="s">
        <v>143</v>
      </c>
      <c r="C12" s="18" t="s">
        <v>79</v>
      </c>
      <c r="D12" s="18" t="s">
        <v>80</v>
      </c>
      <c r="E12" s="18" t="s">
        <v>145</v>
      </c>
      <c r="F12" s="18" t="s">
        <v>83</v>
      </c>
      <c r="G12" s="18" t="s">
        <v>147</v>
      </c>
      <c r="H12" s="18" t="s">
        <v>86</v>
      </c>
      <c r="I12" s="321"/>
      <c r="J12" s="321">
        <v>0.1</v>
      </c>
      <c r="K12" s="321">
        <v>0.3</v>
      </c>
      <c r="L12" s="321">
        <v>0.8</v>
      </c>
      <c r="M12" s="321">
        <v>1</v>
      </c>
      <c r="N12" s="321">
        <v>1</v>
      </c>
      <c r="O12" s="182"/>
      <c r="P12" s="182"/>
      <c r="Q12" s="182"/>
      <c r="R12" s="182"/>
      <c r="S12" s="182"/>
      <c r="T12" s="291"/>
      <c r="U12" s="18" t="s">
        <v>148</v>
      </c>
      <c r="V12" s="18" t="s">
        <v>154</v>
      </c>
      <c r="W12" s="20">
        <v>40000000</v>
      </c>
      <c r="X12" s="321"/>
      <c r="Y12" s="75">
        <v>0.15</v>
      </c>
      <c r="Z12" s="75"/>
      <c r="AA12" s="75"/>
      <c r="AB12" s="75"/>
      <c r="AC12" s="75"/>
      <c r="AD12" s="18" t="s">
        <v>155</v>
      </c>
      <c r="AE12" s="76"/>
      <c r="AF12" s="76"/>
      <c r="AG12" s="18"/>
      <c r="AH12" s="18"/>
    </row>
    <row r="13" spans="1:34" ht="66.75" hidden="1" customHeight="1">
      <c r="A13" s="15" t="s">
        <v>75</v>
      </c>
      <c r="B13" s="15" t="s">
        <v>143</v>
      </c>
      <c r="C13" s="18" t="s">
        <v>79</v>
      </c>
      <c r="D13" s="18" t="s">
        <v>80</v>
      </c>
      <c r="E13" s="18" t="s">
        <v>145</v>
      </c>
      <c r="F13" s="18" t="s">
        <v>83</v>
      </c>
      <c r="G13" s="18" t="s">
        <v>147</v>
      </c>
      <c r="H13" s="18" t="s">
        <v>86</v>
      </c>
      <c r="I13" s="320"/>
      <c r="J13" s="320">
        <v>0.1</v>
      </c>
      <c r="K13" s="320">
        <v>0.3</v>
      </c>
      <c r="L13" s="320">
        <v>0.8</v>
      </c>
      <c r="M13" s="320">
        <v>1</v>
      </c>
      <c r="N13" s="320">
        <v>1</v>
      </c>
      <c r="O13" s="182"/>
      <c r="P13" s="182"/>
      <c r="Q13" s="182"/>
      <c r="R13" s="182"/>
      <c r="S13" s="182"/>
      <c r="T13" s="292"/>
      <c r="U13" s="18" t="s">
        <v>148</v>
      </c>
      <c r="V13" s="68" t="s">
        <v>156</v>
      </c>
      <c r="W13" s="77">
        <v>210000000</v>
      </c>
      <c r="X13" s="320"/>
      <c r="Y13" s="78">
        <v>0.2</v>
      </c>
      <c r="Z13" s="75"/>
      <c r="AA13" s="75"/>
      <c r="AB13" s="75"/>
      <c r="AC13" s="75"/>
      <c r="AD13" s="18" t="s">
        <v>157</v>
      </c>
      <c r="AE13" s="79"/>
      <c r="AF13" s="79"/>
      <c r="AG13" s="68"/>
      <c r="AH13" s="68"/>
    </row>
    <row r="14" spans="1:34" ht="130.5" customHeight="1">
      <c r="A14" s="15" t="s">
        <v>75</v>
      </c>
      <c r="B14" s="15" t="s">
        <v>158</v>
      </c>
      <c r="C14" s="68" t="s">
        <v>109</v>
      </c>
      <c r="D14" s="68" t="s">
        <v>110</v>
      </c>
      <c r="E14" s="68" t="s">
        <v>160</v>
      </c>
      <c r="F14" s="68" t="s">
        <v>113</v>
      </c>
      <c r="G14" s="68" t="s">
        <v>160</v>
      </c>
      <c r="H14" s="68" t="s">
        <v>117</v>
      </c>
      <c r="I14" s="191">
        <v>8</v>
      </c>
      <c r="J14" s="237">
        <v>0.5</v>
      </c>
      <c r="K14" s="191">
        <v>7</v>
      </c>
      <c r="L14" s="191">
        <v>8</v>
      </c>
      <c r="M14" s="191">
        <v>8</v>
      </c>
      <c r="N14" s="191">
        <v>8</v>
      </c>
      <c r="O14" s="237">
        <v>0.375</v>
      </c>
      <c r="P14" s="191"/>
      <c r="Q14" s="191"/>
      <c r="R14" s="191"/>
      <c r="S14" s="237">
        <f>+O14</f>
        <v>0.375</v>
      </c>
      <c r="T14" s="77">
        <v>11828899990</v>
      </c>
      <c r="U14" s="68" t="s">
        <v>118</v>
      </c>
      <c r="V14" s="68" t="s">
        <v>163</v>
      </c>
      <c r="W14" s="77">
        <v>11828899990</v>
      </c>
      <c r="X14" s="190">
        <f>+Y14*Z14+Y14*AA14+Y14*AB14+Y14*AC14</f>
        <v>0.375</v>
      </c>
      <c r="Y14" s="78">
        <v>1</v>
      </c>
      <c r="Z14" s="75">
        <v>0.375</v>
      </c>
      <c r="AA14" s="75"/>
      <c r="AB14" s="75"/>
      <c r="AC14" s="75"/>
      <c r="AD14" s="18" t="s">
        <v>164</v>
      </c>
      <c r="AE14" s="238" t="s">
        <v>521</v>
      </c>
      <c r="AF14" s="79"/>
      <c r="AG14" s="68"/>
      <c r="AH14" s="68"/>
    </row>
    <row r="15" spans="1:34" ht="66.75" hidden="1" customHeight="1">
      <c r="A15" s="15" t="s">
        <v>75</v>
      </c>
      <c r="B15" s="15" t="s">
        <v>166</v>
      </c>
      <c r="C15" s="18" t="s">
        <v>167</v>
      </c>
      <c r="D15" s="18" t="s">
        <v>168</v>
      </c>
      <c r="E15" s="18" t="s">
        <v>170</v>
      </c>
      <c r="F15" s="18" t="s">
        <v>171</v>
      </c>
      <c r="G15" s="18" t="s">
        <v>174</v>
      </c>
      <c r="H15" s="18" t="s">
        <v>86</v>
      </c>
      <c r="I15" s="359">
        <v>0.5</v>
      </c>
      <c r="J15" s="359">
        <v>0</v>
      </c>
      <c r="K15" s="359">
        <v>0.1</v>
      </c>
      <c r="L15" s="359">
        <v>0.3</v>
      </c>
      <c r="M15" s="359">
        <v>1</v>
      </c>
      <c r="N15" s="359">
        <v>1</v>
      </c>
      <c r="O15" s="19"/>
      <c r="P15" s="19"/>
      <c r="Q15" s="19"/>
      <c r="R15" s="19"/>
      <c r="S15" s="19"/>
      <c r="T15" s="293">
        <f>+W15</f>
        <v>12530000000</v>
      </c>
      <c r="U15" s="18" t="s">
        <v>175</v>
      </c>
      <c r="V15" s="68" t="s">
        <v>176</v>
      </c>
      <c r="W15" s="80">
        <v>12530000000</v>
      </c>
      <c r="X15" s="290">
        <f>+Y15*Z15+Y15*AA15+Y15*AB15+Y15*AC15+Y16*Z16+Y16*AA16+Y16*AB16+Y16*AC16+Y17*Z17+Y17*AA17+Y17*AB17+Y17*AC17</f>
        <v>0</v>
      </c>
      <c r="Y15" s="81">
        <v>0.4</v>
      </c>
      <c r="Z15" s="81"/>
      <c r="AA15" s="81"/>
      <c r="AB15" s="81"/>
      <c r="AC15" s="81"/>
      <c r="AD15" s="68" t="s">
        <v>177</v>
      </c>
      <c r="AE15" s="221" t="s">
        <v>522</v>
      </c>
      <c r="AF15" s="79"/>
      <c r="AG15" s="68"/>
      <c r="AH15" s="68"/>
    </row>
    <row r="16" spans="1:34" ht="90.75" hidden="1" customHeight="1">
      <c r="A16" s="15" t="s">
        <v>75</v>
      </c>
      <c r="B16" s="15" t="s">
        <v>166</v>
      </c>
      <c r="C16" s="18" t="s">
        <v>167</v>
      </c>
      <c r="D16" s="18" t="s">
        <v>168</v>
      </c>
      <c r="E16" s="18" t="s">
        <v>170</v>
      </c>
      <c r="F16" s="18" t="s">
        <v>171</v>
      </c>
      <c r="G16" s="18" t="s">
        <v>174</v>
      </c>
      <c r="H16" s="18" t="s">
        <v>86</v>
      </c>
      <c r="I16" s="360"/>
      <c r="J16" s="360">
        <v>0</v>
      </c>
      <c r="K16" s="360">
        <v>0.1</v>
      </c>
      <c r="L16" s="360">
        <v>0.3</v>
      </c>
      <c r="M16" s="360">
        <v>1</v>
      </c>
      <c r="N16" s="360">
        <v>1</v>
      </c>
      <c r="O16" s="183"/>
      <c r="P16" s="183"/>
      <c r="Q16" s="183"/>
      <c r="R16" s="183"/>
      <c r="S16" s="183"/>
      <c r="T16" s="294"/>
      <c r="U16" s="18" t="s">
        <v>175</v>
      </c>
      <c r="V16" s="68" t="s">
        <v>180</v>
      </c>
      <c r="W16" s="83"/>
      <c r="X16" s="291"/>
      <c r="Y16" s="81">
        <v>0.3</v>
      </c>
      <c r="Z16" s="81"/>
      <c r="AA16" s="81"/>
      <c r="AB16" s="81"/>
      <c r="AC16" s="81"/>
      <c r="AD16" s="68" t="s">
        <v>181</v>
      </c>
      <c r="AE16" s="82"/>
      <c r="AF16" s="79"/>
      <c r="AG16" s="68"/>
      <c r="AH16" s="68"/>
    </row>
    <row r="17" spans="1:35" ht="66.75" hidden="1" customHeight="1">
      <c r="A17" s="15" t="s">
        <v>75</v>
      </c>
      <c r="B17" s="15" t="s">
        <v>166</v>
      </c>
      <c r="C17" s="18" t="s">
        <v>167</v>
      </c>
      <c r="D17" s="18" t="s">
        <v>168</v>
      </c>
      <c r="E17" s="18" t="s">
        <v>170</v>
      </c>
      <c r="F17" s="18" t="s">
        <v>171</v>
      </c>
      <c r="G17" s="18" t="s">
        <v>174</v>
      </c>
      <c r="H17" s="18" t="s">
        <v>86</v>
      </c>
      <c r="I17" s="361"/>
      <c r="J17" s="361">
        <v>0</v>
      </c>
      <c r="K17" s="361">
        <v>0.1</v>
      </c>
      <c r="L17" s="361">
        <v>0.3</v>
      </c>
      <c r="M17" s="361">
        <v>1</v>
      </c>
      <c r="N17" s="361">
        <v>1</v>
      </c>
      <c r="O17" s="183"/>
      <c r="P17" s="183"/>
      <c r="Q17" s="183"/>
      <c r="R17" s="183"/>
      <c r="S17" s="183"/>
      <c r="T17" s="295"/>
      <c r="U17" s="18" t="s">
        <v>175</v>
      </c>
      <c r="V17" s="68" t="s">
        <v>182</v>
      </c>
      <c r="W17" s="84"/>
      <c r="X17" s="292"/>
      <c r="Y17" s="81">
        <v>0.3</v>
      </c>
      <c r="Z17" s="81"/>
      <c r="AA17" s="81"/>
      <c r="AB17" s="81"/>
      <c r="AC17" s="81"/>
      <c r="AD17" s="68" t="s">
        <v>183</v>
      </c>
      <c r="AE17" s="82"/>
      <c r="AF17" s="79"/>
      <c r="AG17" s="68"/>
      <c r="AH17" s="68"/>
    </row>
    <row r="18" spans="1:35" ht="66.75" hidden="1" customHeight="1">
      <c r="A18" s="15" t="s">
        <v>75</v>
      </c>
      <c r="B18" s="15" t="s">
        <v>184</v>
      </c>
      <c r="C18" s="18" t="s">
        <v>167</v>
      </c>
      <c r="D18" s="18" t="s">
        <v>168</v>
      </c>
      <c r="E18" s="18" t="s">
        <v>186</v>
      </c>
      <c r="F18" s="18" t="s">
        <v>171</v>
      </c>
      <c r="G18" s="18" t="s">
        <v>189</v>
      </c>
      <c r="H18" s="18" t="s">
        <v>86</v>
      </c>
      <c r="I18" s="359">
        <v>0.5</v>
      </c>
      <c r="J18" s="359">
        <v>0.1</v>
      </c>
      <c r="K18" s="359">
        <v>0.4</v>
      </c>
      <c r="L18" s="359">
        <v>0.5</v>
      </c>
      <c r="M18" s="359">
        <v>0.7</v>
      </c>
      <c r="N18" s="359">
        <v>0.7</v>
      </c>
      <c r="O18" s="19"/>
      <c r="P18" s="19"/>
      <c r="Q18" s="19"/>
      <c r="R18" s="19"/>
      <c r="S18" s="19"/>
      <c r="T18" s="65">
        <v>0</v>
      </c>
      <c r="U18" s="18"/>
      <c r="V18" s="68" t="s">
        <v>190</v>
      </c>
      <c r="W18" s="84"/>
      <c r="X18" s="319">
        <f>+Y18*Z18+Y18*AA18+Y18*AB18+Y18*AC18+Y19*Z19+Y19*AA19+Y19*AB19+Y19*AC19+Y20*Z20+Y20*AA20+Y20*AB20+Y20*AC20</f>
        <v>0</v>
      </c>
      <c r="Y18" s="81">
        <v>0.25</v>
      </c>
      <c r="Z18" s="81"/>
      <c r="AA18" s="81"/>
      <c r="AB18" s="81"/>
      <c r="AC18" s="81"/>
      <c r="AD18" s="68" t="s">
        <v>191</v>
      </c>
      <c r="AE18" s="79"/>
      <c r="AF18" s="79"/>
      <c r="AG18" s="68"/>
      <c r="AH18" s="68"/>
    </row>
    <row r="19" spans="1:35" ht="66.75" hidden="1" customHeight="1">
      <c r="A19" s="15" t="s">
        <v>75</v>
      </c>
      <c r="B19" s="15" t="s">
        <v>184</v>
      </c>
      <c r="C19" s="18" t="s">
        <v>167</v>
      </c>
      <c r="D19" s="18" t="s">
        <v>168</v>
      </c>
      <c r="E19" s="18" t="s">
        <v>186</v>
      </c>
      <c r="F19" s="18" t="s">
        <v>171</v>
      </c>
      <c r="G19" s="18" t="s">
        <v>189</v>
      </c>
      <c r="H19" s="18" t="s">
        <v>86</v>
      </c>
      <c r="I19" s="360">
        <v>0.5</v>
      </c>
      <c r="J19" s="360">
        <v>0.1</v>
      </c>
      <c r="K19" s="360">
        <v>0.4</v>
      </c>
      <c r="L19" s="360">
        <v>0.5</v>
      </c>
      <c r="M19" s="360">
        <v>0.7</v>
      </c>
      <c r="N19" s="360">
        <v>0.7</v>
      </c>
      <c r="O19" s="19"/>
      <c r="P19" s="19"/>
      <c r="Q19" s="19"/>
      <c r="R19" s="19"/>
      <c r="S19" s="19"/>
      <c r="T19" s="65">
        <v>0</v>
      </c>
      <c r="U19" s="18"/>
      <c r="V19" s="68" t="s">
        <v>192</v>
      </c>
      <c r="W19" s="84"/>
      <c r="X19" s="321"/>
      <c r="Y19" s="81">
        <v>0.5</v>
      </c>
      <c r="Z19" s="81"/>
      <c r="AA19" s="81"/>
      <c r="AB19" s="81"/>
      <c r="AC19" s="81"/>
      <c r="AD19" s="68" t="s">
        <v>193</v>
      </c>
      <c r="AE19" s="79"/>
      <c r="AF19" s="79"/>
      <c r="AG19" s="68"/>
      <c r="AH19" s="68"/>
    </row>
    <row r="20" spans="1:35" ht="66.75" hidden="1" customHeight="1">
      <c r="A20" s="15" t="s">
        <v>75</v>
      </c>
      <c r="B20" s="15" t="s">
        <v>184</v>
      </c>
      <c r="C20" s="18" t="s">
        <v>167</v>
      </c>
      <c r="D20" s="18" t="s">
        <v>168</v>
      </c>
      <c r="E20" s="18" t="s">
        <v>186</v>
      </c>
      <c r="F20" s="18" t="s">
        <v>171</v>
      </c>
      <c r="G20" s="18" t="s">
        <v>189</v>
      </c>
      <c r="H20" s="18" t="s">
        <v>86</v>
      </c>
      <c r="I20" s="361">
        <v>0.5</v>
      </c>
      <c r="J20" s="361">
        <v>0.1</v>
      </c>
      <c r="K20" s="361">
        <v>0.4</v>
      </c>
      <c r="L20" s="361">
        <v>0.5</v>
      </c>
      <c r="M20" s="361">
        <v>0.7</v>
      </c>
      <c r="N20" s="361">
        <v>0.7</v>
      </c>
      <c r="O20" s="19"/>
      <c r="P20" s="19"/>
      <c r="Q20" s="19"/>
      <c r="R20" s="19"/>
      <c r="S20" s="19"/>
      <c r="T20" s="65">
        <v>0</v>
      </c>
      <c r="U20" s="18"/>
      <c r="V20" s="68" t="s">
        <v>194</v>
      </c>
      <c r="W20" s="84"/>
      <c r="X20" s="320"/>
      <c r="Y20" s="81">
        <v>0.25</v>
      </c>
      <c r="Z20" s="81"/>
      <c r="AA20" s="81"/>
      <c r="AB20" s="81"/>
      <c r="AC20" s="81"/>
      <c r="AD20" s="68" t="s">
        <v>195</v>
      </c>
      <c r="AE20" s="79"/>
      <c r="AF20" s="79"/>
      <c r="AG20" s="68"/>
      <c r="AH20" s="68"/>
    </row>
    <row r="21" spans="1:35" ht="76.5" hidden="1">
      <c r="A21" s="15" t="s">
        <v>75</v>
      </c>
      <c r="B21" s="15" t="s">
        <v>196</v>
      </c>
      <c r="C21" s="18" t="s">
        <v>197</v>
      </c>
      <c r="D21" s="18" t="s">
        <v>126</v>
      </c>
      <c r="E21" s="18" t="s">
        <v>199</v>
      </c>
      <c r="F21" s="18" t="s">
        <v>129</v>
      </c>
      <c r="G21" s="18" t="s">
        <v>201</v>
      </c>
      <c r="H21" s="18" t="s">
        <v>86</v>
      </c>
      <c r="I21" s="319">
        <v>1</v>
      </c>
      <c r="J21" s="319">
        <v>0.25</v>
      </c>
      <c r="K21" s="319">
        <v>0.5</v>
      </c>
      <c r="L21" s="319">
        <v>0.75</v>
      </c>
      <c r="M21" s="319">
        <v>1</v>
      </c>
      <c r="N21" s="319">
        <v>1</v>
      </c>
      <c r="O21" s="352"/>
      <c r="P21" s="63"/>
      <c r="Q21" s="63"/>
      <c r="R21" s="63"/>
      <c r="S21" s="63"/>
      <c r="T21" s="296">
        <f>+W23+W25</f>
        <v>230400000</v>
      </c>
      <c r="U21" s="18" t="s">
        <v>202</v>
      </c>
      <c r="V21" s="71" t="s">
        <v>203</v>
      </c>
      <c r="W21" s="71"/>
      <c r="X21" s="319">
        <f>+Y22*Z22+Y22*AA22+Y22*AB22+Y22*AC22+Y23*Z23+Y23*AA23+Y23*AB23+Y23*AC23+Y24*Z24+Y24*AA24+Y24*AB24+Y24*AC24+Y25*Z25+Y25*AA25+Y25*AB25+Y25*AC25+Y21*Z21+Y21*AA21+Y21*AB21+Y21*AC21</f>
        <v>0</v>
      </c>
      <c r="Y21" s="81">
        <v>0.2</v>
      </c>
      <c r="Z21" s="81"/>
      <c r="AA21" s="81"/>
      <c r="AB21" s="81"/>
      <c r="AC21" s="81"/>
      <c r="AD21" s="71" t="s">
        <v>204</v>
      </c>
      <c r="AE21" s="73"/>
      <c r="AF21" s="73"/>
      <c r="AG21" s="68"/>
      <c r="AH21" s="71"/>
    </row>
    <row r="22" spans="1:35" ht="76.5" hidden="1">
      <c r="A22" s="15" t="s">
        <v>75</v>
      </c>
      <c r="B22" s="15" t="s">
        <v>196</v>
      </c>
      <c r="C22" s="18" t="s">
        <v>197</v>
      </c>
      <c r="D22" s="18" t="s">
        <v>126</v>
      </c>
      <c r="E22" s="18" t="s">
        <v>199</v>
      </c>
      <c r="F22" s="18" t="s">
        <v>129</v>
      </c>
      <c r="G22" s="18" t="s">
        <v>201</v>
      </c>
      <c r="H22" s="18" t="s">
        <v>86</v>
      </c>
      <c r="I22" s="321"/>
      <c r="J22" s="321">
        <v>0.25</v>
      </c>
      <c r="K22" s="321">
        <v>0.5</v>
      </c>
      <c r="L22" s="321">
        <v>0.75</v>
      </c>
      <c r="M22" s="321">
        <v>1</v>
      </c>
      <c r="N22" s="321">
        <v>1</v>
      </c>
      <c r="O22" s="353"/>
      <c r="P22" s="182"/>
      <c r="Q22" s="182"/>
      <c r="R22" s="182"/>
      <c r="S22" s="182"/>
      <c r="T22" s="297"/>
      <c r="U22" s="18" t="s">
        <v>202</v>
      </c>
      <c r="V22" s="71" t="s">
        <v>206</v>
      </c>
      <c r="W22" s="71"/>
      <c r="X22" s="321"/>
      <c r="Y22" s="81">
        <v>0.15</v>
      </c>
      <c r="Z22" s="81"/>
      <c r="AA22" s="81"/>
      <c r="AB22" s="81"/>
      <c r="AC22" s="81"/>
      <c r="AD22" s="71" t="s">
        <v>207</v>
      </c>
      <c r="AE22" s="73"/>
      <c r="AF22" s="73"/>
      <c r="AG22" s="68"/>
      <c r="AH22" s="71"/>
    </row>
    <row r="23" spans="1:35" ht="76.5" hidden="1">
      <c r="A23" s="15" t="s">
        <v>75</v>
      </c>
      <c r="B23" s="15" t="s">
        <v>196</v>
      </c>
      <c r="C23" s="18" t="s">
        <v>197</v>
      </c>
      <c r="D23" s="18" t="s">
        <v>126</v>
      </c>
      <c r="E23" s="18" t="s">
        <v>199</v>
      </c>
      <c r="F23" s="18" t="s">
        <v>129</v>
      </c>
      <c r="G23" s="18" t="s">
        <v>201</v>
      </c>
      <c r="H23" s="18" t="s">
        <v>86</v>
      </c>
      <c r="I23" s="321"/>
      <c r="J23" s="321">
        <v>0.25</v>
      </c>
      <c r="K23" s="321">
        <v>0.5</v>
      </c>
      <c r="L23" s="321">
        <v>0.75</v>
      </c>
      <c r="M23" s="321">
        <v>1</v>
      </c>
      <c r="N23" s="321">
        <v>1</v>
      </c>
      <c r="O23" s="353"/>
      <c r="P23" s="182"/>
      <c r="Q23" s="182"/>
      <c r="R23" s="182"/>
      <c r="S23" s="182"/>
      <c r="T23" s="297"/>
      <c r="U23" s="18" t="s">
        <v>202</v>
      </c>
      <c r="V23" s="71" t="s">
        <v>209</v>
      </c>
      <c r="W23" s="85">
        <v>180400000</v>
      </c>
      <c r="X23" s="321"/>
      <c r="Y23" s="81">
        <v>0.25</v>
      </c>
      <c r="Z23" s="63"/>
      <c r="AA23" s="63"/>
      <c r="AB23" s="63"/>
      <c r="AC23" s="63"/>
      <c r="AD23" s="17" t="s">
        <v>210</v>
      </c>
      <c r="AE23" s="62"/>
      <c r="AF23" s="73"/>
      <c r="AG23" s="68"/>
      <c r="AH23" s="71"/>
    </row>
    <row r="24" spans="1:35" ht="76.5" hidden="1">
      <c r="A24" s="15" t="s">
        <v>75</v>
      </c>
      <c r="B24" s="15" t="s">
        <v>196</v>
      </c>
      <c r="C24" s="18" t="s">
        <v>197</v>
      </c>
      <c r="D24" s="18" t="s">
        <v>126</v>
      </c>
      <c r="E24" s="18" t="s">
        <v>199</v>
      </c>
      <c r="F24" s="18" t="s">
        <v>129</v>
      </c>
      <c r="G24" s="18" t="s">
        <v>201</v>
      </c>
      <c r="H24" s="18" t="s">
        <v>86</v>
      </c>
      <c r="I24" s="321"/>
      <c r="J24" s="321">
        <v>0.25</v>
      </c>
      <c r="K24" s="321">
        <v>0.5</v>
      </c>
      <c r="L24" s="321">
        <v>0.75</v>
      </c>
      <c r="M24" s="321">
        <v>1</v>
      </c>
      <c r="N24" s="321">
        <v>1</v>
      </c>
      <c r="O24" s="353"/>
      <c r="P24" s="182"/>
      <c r="Q24" s="182"/>
      <c r="R24" s="182"/>
      <c r="S24" s="182"/>
      <c r="T24" s="297"/>
      <c r="U24" s="18" t="s">
        <v>202</v>
      </c>
      <c r="V24" s="17" t="s">
        <v>212</v>
      </c>
      <c r="W24" s="17"/>
      <c r="X24" s="321"/>
      <c r="Y24" s="86">
        <v>0.2</v>
      </c>
      <c r="Z24" s="86"/>
      <c r="AA24" s="86"/>
      <c r="AB24" s="86"/>
      <c r="AC24" s="86"/>
      <c r="AD24" s="17" t="s">
        <v>213</v>
      </c>
      <c r="AE24" s="87"/>
      <c r="AF24" s="62"/>
      <c r="AG24" s="18"/>
      <c r="AH24" s="17"/>
    </row>
    <row r="25" spans="1:35" ht="76.5" hidden="1">
      <c r="A25" s="15" t="s">
        <v>75</v>
      </c>
      <c r="B25" s="15" t="s">
        <v>196</v>
      </c>
      <c r="C25" s="18" t="s">
        <v>197</v>
      </c>
      <c r="D25" s="18" t="s">
        <v>126</v>
      </c>
      <c r="E25" s="18" t="s">
        <v>199</v>
      </c>
      <c r="F25" s="18" t="s">
        <v>129</v>
      </c>
      <c r="G25" s="18" t="s">
        <v>201</v>
      </c>
      <c r="H25" s="18" t="s">
        <v>86</v>
      </c>
      <c r="I25" s="320"/>
      <c r="J25" s="320">
        <v>0.25</v>
      </c>
      <c r="K25" s="320">
        <v>0.5</v>
      </c>
      <c r="L25" s="320">
        <v>0.75</v>
      </c>
      <c r="M25" s="320">
        <v>1</v>
      </c>
      <c r="N25" s="320">
        <v>1</v>
      </c>
      <c r="O25" s="354"/>
      <c r="P25" s="182"/>
      <c r="Q25" s="182"/>
      <c r="R25" s="182"/>
      <c r="S25" s="182"/>
      <c r="T25" s="298"/>
      <c r="U25" s="18" t="s">
        <v>202</v>
      </c>
      <c r="V25" s="71" t="s">
        <v>215</v>
      </c>
      <c r="W25" s="85">
        <v>50000000</v>
      </c>
      <c r="X25" s="320"/>
      <c r="Y25" s="81">
        <v>0.2</v>
      </c>
      <c r="Z25" s="81"/>
      <c r="AA25" s="81"/>
      <c r="AB25" s="81"/>
      <c r="AC25" s="81"/>
      <c r="AD25" s="71" t="s">
        <v>216</v>
      </c>
      <c r="AE25" s="73"/>
      <c r="AF25" s="73"/>
      <c r="AG25" s="68"/>
      <c r="AH25" s="71"/>
      <c r="AI25" s="12"/>
    </row>
    <row r="26" spans="1:35" ht="66.75" hidden="1" customHeight="1">
      <c r="A26" s="15" t="s">
        <v>75</v>
      </c>
      <c r="B26" s="15" t="s">
        <v>218</v>
      </c>
      <c r="C26" s="17" t="s">
        <v>197</v>
      </c>
      <c r="D26" s="17" t="s">
        <v>126</v>
      </c>
      <c r="E26" s="18" t="s">
        <v>220</v>
      </c>
      <c r="F26" s="18" t="s">
        <v>221</v>
      </c>
      <c r="G26" s="17" t="s">
        <v>223</v>
      </c>
      <c r="H26" s="18" t="s">
        <v>86</v>
      </c>
      <c r="I26" s="357">
        <v>0</v>
      </c>
      <c r="J26" s="319">
        <v>0.25</v>
      </c>
      <c r="K26" s="357">
        <v>0.5</v>
      </c>
      <c r="L26" s="357">
        <v>0.75</v>
      </c>
      <c r="M26" s="357">
        <v>1</v>
      </c>
      <c r="N26" s="319">
        <v>1</v>
      </c>
      <c r="O26" s="355"/>
      <c r="P26" s="19"/>
      <c r="Q26" s="19"/>
      <c r="R26" s="19"/>
      <c r="S26" s="355"/>
      <c r="T26" s="293">
        <f>+W27</f>
        <v>47300000</v>
      </c>
      <c r="U26" s="18" t="s">
        <v>224</v>
      </c>
      <c r="V26" s="88" t="s">
        <v>225</v>
      </c>
      <c r="W26" s="89"/>
      <c r="X26" s="319">
        <f>+Y26*Z26+Y26*AA26+Y26*AB26+Y26*AC26+Y27*Z27+Y27*AA27+Y27*AB27+Y27*AC27</f>
        <v>0</v>
      </c>
      <c r="Y26" s="90">
        <v>0.5</v>
      </c>
      <c r="Z26" s="187"/>
      <c r="AA26" s="187"/>
      <c r="AB26" s="187"/>
      <c r="AC26" s="187"/>
      <c r="AD26" s="91" t="s">
        <v>226</v>
      </c>
      <c r="AE26" s="73"/>
      <c r="AF26" s="73"/>
      <c r="AG26" s="71"/>
      <c r="AH26" s="71"/>
      <c r="AI26" s="12"/>
    </row>
    <row r="27" spans="1:35" ht="66.75" hidden="1" customHeight="1">
      <c r="A27" s="15" t="s">
        <v>75</v>
      </c>
      <c r="B27" s="15" t="s">
        <v>218</v>
      </c>
      <c r="C27" s="17" t="s">
        <v>197</v>
      </c>
      <c r="D27" s="17" t="s">
        <v>126</v>
      </c>
      <c r="E27" s="18" t="s">
        <v>220</v>
      </c>
      <c r="F27" s="18" t="s">
        <v>221</v>
      </c>
      <c r="G27" s="17" t="s">
        <v>223</v>
      </c>
      <c r="H27" s="18" t="s">
        <v>86</v>
      </c>
      <c r="I27" s="358"/>
      <c r="J27" s="320">
        <v>0.25</v>
      </c>
      <c r="K27" s="358">
        <v>0.5</v>
      </c>
      <c r="L27" s="358">
        <v>0.75</v>
      </c>
      <c r="M27" s="358">
        <v>1</v>
      </c>
      <c r="N27" s="320">
        <v>1</v>
      </c>
      <c r="O27" s="356"/>
      <c r="P27" s="183"/>
      <c r="Q27" s="183"/>
      <c r="R27" s="183"/>
      <c r="S27" s="356"/>
      <c r="T27" s="295"/>
      <c r="U27" s="18" t="s">
        <v>224</v>
      </c>
      <c r="V27" s="88" t="s">
        <v>227</v>
      </c>
      <c r="W27" s="92">
        <v>47300000</v>
      </c>
      <c r="X27" s="320"/>
      <c r="Y27" s="93">
        <v>0.5</v>
      </c>
      <c r="Z27" s="93"/>
      <c r="AA27" s="93"/>
      <c r="AB27" s="93"/>
      <c r="AC27" s="93"/>
      <c r="AD27" s="91" t="s">
        <v>228</v>
      </c>
      <c r="AE27" s="73"/>
      <c r="AF27" s="73"/>
      <c r="AG27" s="71"/>
      <c r="AH27" s="71"/>
    </row>
    <row r="28" spans="1:35" ht="127.5" hidden="1" customHeight="1">
      <c r="A28" s="55" t="s">
        <v>231</v>
      </c>
      <c r="B28" s="28" t="s">
        <v>234</v>
      </c>
      <c r="C28" s="22" t="s">
        <v>235</v>
      </c>
      <c r="D28" s="22" t="s">
        <v>236</v>
      </c>
      <c r="E28" s="22" t="s">
        <v>238</v>
      </c>
      <c r="F28" s="22" t="s">
        <v>239</v>
      </c>
      <c r="G28" s="22" t="s">
        <v>242</v>
      </c>
      <c r="H28" s="22" t="s">
        <v>86</v>
      </c>
      <c r="I28" s="346">
        <v>80</v>
      </c>
      <c r="J28" s="362">
        <v>0.25</v>
      </c>
      <c r="K28" s="27">
        <v>0.5</v>
      </c>
      <c r="L28" s="27">
        <v>0.75</v>
      </c>
      <c r="M28" s="27">
        <v>1</v>
      </c>
      <c r="N28" s="362">
        <v>1</v>
      </c>
      <c r="O28" s="379"/>
      <c r="P28" s="27"/>
      <c r="Q28" s="27"/>
      <c r="R28" s="27"/>
      <c r="S28" s="379"/>
      <c r="T28" s="308">
        <f>+W28+W29</f>
        <v>167200000</v>
      </c>
      <c r="U28" s="26" t="s">
        <v>243</v>
      </c>
      <c r="V28" s="94" t="s">
        <v>244</v>
      </c>
      <c r="W28" s="95">
        <f xml:space="preserve"> 77000000+22550000</f>
        <v>99550000</v>
      </c>
      <c r="X28" s="378">
        <f>+Y28*Z28+Y28*AA28+Y28*AB28+Y28*AC28+Y29*Z29+Y29*AA29+Y29*AB29+Y29*AC29</f>
        <v>0</v>
      </c>
      <c r="Y28" s="96">
        <v>0.53</v>
      </c>
      <c r="Z28" s="96"/>
      <c r="AA28" s="96"/>
      <c r="AB28" s="96"/>
      <c r="AC28" s="96"/>
      <c r="AD28" s="94" t="s">
        <v>245</v>
      </c>
      <c r="AE28" s="97"/>
      <c r="AF28" s="97"/>
      <c r="AG28" s="94"/>
      <c r="AH28" s="94"/>
    </row>
    <row r="29" spans="1:35" ht="128.25" hidden="1" customHeight="1">
      <c r="A29" s="55" t="s">
        <v>231</v>
      </c>
      <c r="B29" s="30" t="s">
        <v>234</v>
      </c>
      <c r="C29" s="22" t="s">
        <v>235</v>
      </c>
      <c r="D29" s="22" t="s">
        <v>236</v>
      </c>
      <c r="E29" s="22" t="s">
        <v>238</v>
      </c>
      <c r="F29" s="22" t="s">
        <v>239</v>
      </c>
      <c r="G29" s="22" t="s">
        <v>242</v>
      </c>
      <c r="H29" s="22" t="s">
        <v>86</v>
      </c>
      <c r="I29" s="348"/>
      <c r="J29" s="363"/>
      <c r="K29" s="27">
        <v>0.5</v>
      </c>
      <c r="L29" s="27">
        <v>0.75</v>
      </c>
      <c r="M29" s="27">
        <v>1</v>
      </c>
      <c r="N29" s="363">
        <v>1</v>
      </c>
      <c r="O29" s="380"/>
      <c r="P29" s="184"/>
      <c r="Q29" s="184"/>
      <c r="R29" s="184"/>
      <c r="S29" s="380"/>
      <c r="T29" s="309"/>
      <c r="U29" s="26" t="s">
        <v>243</v>
      </c>
      <c r="V29" s="94" t="s">
        <v>247</v>
      </c>
      <c r="W29" s="95">
        <f xml:space="preserve"> 45100000 + 22550000</f>
        <v>67650000</v>
      </c>
      <c r="X29" s="332"/>
      <c r="Y29" s="96">
        <v>0.47</v>
      </c>
      <c r="Z29" s="96"/>
      <c r="AA29" s="96"/>
      <c r="AB29" s="96"/>
      <c r="AC29" s="96"/>
      <c r="AD29" s="94" t="s">
        <v>248</v>
      </c>
      <c r="AE29" s="97"/>
      <c r="AF29" s="97"/>
      <c r="AG29" s="94"/>
      <c r="AH29" s="94"/>
    </row>
    <row r="30" spans="1:35" ht="128.25" customHeight="1">
      <c r="A30" s="55" t="s">
        <v>231</v>
      </c>
      <c r="B30" s="98" t="s">
        <v>250</v>
      </c>
      <c r="C30" s="94" t="s">
        <v>251</v>
      </c>
      <c r="D30" s="94" t="s">
        <v>110</v>
      </c>
      <c r="E30" s="94" t="s">
        <v>253</v>
      </c>
      <c r="F30" s="94" t="s">
        <v>113</v>
      </c>
      <c r="G30" s="100" t="s">
        <v>253</v>
      </c>
      <c r="H30" s="94" t="s">
        <v>117</v>
      </c>
      <c r="I30" s="192">
        <v>0</v>
      </c>
      <c r="J30" s="235">
        <v>0.25</v>
      </c>
      <c r="K30" s="192">
        <v>2</v>
      </c>
      <c r="L30" s="192">
        <v>3</v>
      </c>
      <c r="M30" s="192">
        <v>4</v>
      </c>
      <c r="N30" s="192">
        <v>4</v>
      </c>
      <c r="O30" s="235">
        <v>0.25</v>
      </c>
      <c r="P30" s="26"/>
      <c r="Q30" s="26"/>
      <c r="R30" s="26"/>
      <c r="S30" s="255">
        <f>+O30</f>
        <v>0.25</v>
      </c>
      <c r="T30" s="101">
        <v>271500000</v>
      </c>
      <c r="U30" s="94" t="s">
        <v>118</v>
      </c>
      <c r="V30" s="94" t="s">
        <v>256</v>
      </c>
      <c r="W30" s="234">
        <v>271500000</v>
      </c>
      <c r="X30" s="205">
        <f>+Y30*Z30+Y30*AA30+Y30*AB30+Y30*AC30</f>
        <v>0</v>
      </c>
      <c r="Y30" s="236">
        <v>1</v>
      </c>
      <c r="Z30" s="102"/>
      <c r="AA30" s="102"/>
      <c r="AB30" s="102"/>
      <c r="AC30" s="102"/>
      <c r="AD30" s="94" t="s">
        <v>257</v>
      </c>
      <c r="AE30" s="252" t="s">
        <v>523</v>
      </c>
      <c r="AF30" s="97"/>
      <c r="AG30" s="94"/>
      <c r="AH30" s="221"/>
    </row>
    <row r="31" spans="1:35" ht="51" hidden="1">
      <c r="A31" s="55" t="s">
        <v>231</v>
      </c>
      <c r="B31" s="28" t="s">
        <v>261</v>
      </c>
      <c r="C31" s="22" t="s">
        <v>262</v>
      </c>
      <c r="D31" s="22" t="s">
        <v>236</v>
      </c>
      <c r="E31" s="23" t="s">
        <v>264</v>
      </c>
      <c r="F31" s="23" t="s">
        <v>265</v>
      </c>
      <c r="G31" s="23" t="s">
        <v>267</v>
      </c>
      <c r="H31" s="23" t="s">
        <v>117</v>
      </c>
      <c r="I31" s="346" t="s">
        <v>134</v>
      </c>
      <c r="J31" s="103">
        <v>1</v>
      </c>
      <c r="K31" s="103"/>
      <c r="L31" s="103"/>
      <c r="M31" s="103"/>
      <c r="N31" s="194">
        <v>1</v>
      </c>
      <c r="O31" s="193"/>
      <c r="P31" s="193"/>
      <c r="Q31" s="193"/>
      <c r="R31" s="193"/>
      <c r="S31" s="193"/>
      <c r="T31" s="369">
        <f>+W33</f>
        <v>143000000</v>
      </c>
      <c r="U31" s="23" t="s">
        <v>224</v>
      </c>
      <c r="V31" s="23" t="s">
        <v>268</v>
      </c>
      <c r="W31" s="23"/>
      <c r="X31" s="332">
        <f>+Y31*Z31+Y31*AA31+Y31*AB31+Y31*AC31+Y32*Z32+Y32*AA32+Y32*AB32+Y32*AC32+Y33*Z33+Y33*AA33+Y33*AB33+Y33*AC33</f>
        <v>0</v>
      </c>
      <c r="Y31" s="96">
        <v>0.25</v>
      </c>
      <c r="Z31" s="96"/>
      <c r="AA31" s="96"/>
      <c r="AB31" s="96"/>
      <c r="AC31" s="96"/>
      <c r="AD31" s="23" t="s">
        <v>269</v>
      </c>
      <c r="AE31" s="97"/>
      <c r="AF31" s="97"/>
      <c r="AG31" s="23"/>
      <c r="AH31" s="23"/>
    </row>
    <row r="32" spans="1:35" ht="51" hidden="1">
      <c r="A32" s="55" t="s">
        <v>231</v>
      </c>
      <c r="B32" s="28" t="s">
        <v>261</v>
      </c>
      <c r="C32" s="22" t="s">
        <v>262</v>
      </c>
      <c r="D32" s="22" t="s">
        <v>236</v>
      </c>
      <c r="E32" s="23" t="s">
        <v>272</v>
      </c>
      <c r="F32" s="23" t="s">
        <v>265</v>
      </c>
      <c r="G32" s="23" t="s">
        <v>273</v>
      </c>
      <c r="H32" s="23" t="s">
        <v>117</v>
      </c>
      <c r="I32" s="347"/>
      <c r="J32" s="103"/>
      <c r="K32" s="103">
        <v>1</v>
      </c>
      <c r="L32" s="103"/>
      <c r="M32" s="103"/>
      <c r="N32" s="194">
        <v>1</v>
      </c>
      <c r="O32" s="193"/>
      <c r="P32" s="193"/>
      <c r="Q32" s="193"/>
      <c r="R32" s="193"/>
      <c r="S32" s="193"/>
      <c r="T32" s="370"/>
      <c r="U32" s="23" t="s">
        <v>224</v>
      </c>
      <c r="V32" s="23" t="s">
        <v>274</v>
      </c>
      <c r="W32" s="23"/>
      <c r="X32" s="332"/>
      <c r="Y32" s="96">
        <v>0.25</v>
      </c>
      <c r="Z32" s="96"/>
      <c r="AA32" s="96"/>
      <c r="AB32" s="96"/>
      <c r="AC32" s="96"/>
      <c r="AD32" s="23" t="s">
        <v>275</v>
      </c>
      <c r="AE32" s="97"/>
      <c r="AF32" s="97"/>
      <c r="AG32" s="23"/>
      <c r="AH32" s="23"/>
    </row>
    <row r="33" spans="1:34" ht="51" hidden="1">
      <c r="A33" s="55" t="s">
        <v>231</v>
      </c>
      <c r="B33" s="28" t="s">
        <v>261</v>
      </c>
      <c r="C33" s="22" t="s">
        <v>262</v>
      </c>
      <c r="D33" s="22" t="s">
        <v>236</v>
      </c>
      <c r="E33" s="23" t="s">
        <v>277</v>
      </c>
      <c r="F33" s="23" t="s">
        <v>265</v>
      </c>
      <c r="G33" s="23" t="s">
        <v>278</v>
      </c>
      <c r="H33" s="23" t="s">
        <v>117</v>
      </c>
      <c r="I33" s="348"/>
      <c r="J33" s="103"/>
      <c r="K33" s="103"/>
      <c r="L33" s="103">
        <v>1</v>
      </c>
      <c r="M33" s="103">
        <v>2</v>
      </c>
      <c r="N33" s="194">
        <v>2</v>
      </c>
      <c r="O33" s="199"/>
      <c r="P33" s="199"/>
      <c r="Q33" s="199"/>
      <c r="R33" s="199"/>
      <c r="S33" s="199"/>
      <c r="T33" s="371"/>
      <c r="U33" s="23" t="s">
        <v>224</v>
      </c>
      <c r="V33" s="23" t="s">
        <v>279</v>
      </c>
      <c r="W33" s="104">
        <f>110000000+33000000</f>
        <v>143000000</v>
      </c>
      <c r="X33" s="333"/>
      <c r="Y33" s="96">
        <v>0.5</v>
      </c>
      <c r="Z33" s="96"/>
      <c r="AA33" s="96"/>
      <c r="AB33" s="96"/>
      <c r="AC33" s="96"/>
      <c r="AD33" s="23" t="s">
        <v>280</v>
      </c>
      <c r="AE33" s="97"/>
      <c r="AF33" s="97"/>
      <c r="AG33" s="23"/>
      <c r="AH33" s="23"/>
    </row>
    <row r="34" spans="1:34" ht="89.25">
      <c r="A34" s="25" t="s">
        <v>282</v>
      </c>
      <c r="B34" s="58" t="s">
        <v>285</v>
      </c>
      <c r="C34" s="24" t="s">
        <v>286</v>
      </c>
      <c r="D34" s="24" t="s">
        <v>240</v>
      </c>
      <c r="E34" s="24" t="s">
        <v>288</v>
      </c>
      <c r="F34" s="24" t="s">
        <v>113</v>
      </c>
      <c r="G34" s="24" t="s">
        <v>290</v>
      </c>
      <c r="H34" s="105" t="s">
        <v>86</v>
      </c>
      <c r="I34" s="222">
        <v>0</v>
      </c>
      <c r="J34" s="223">
        <v>0.25</v>
      </c>
      <c r="K34" s="107">
        <v>0.5</v>
      </c>
      <c r="L34" s="107">
        <v>0.75</v>
      </c>
      <c r="M34" s="108">
        <v>1</v>
      </c>
      <c r="N34" s="224">
        <v>1</v>
      </c>
      <c r="O34" s="225" t="s">
        <v>524</v>
      </c>
      <c r="P34" s="195"/>
      <c r="Q34" s="195"/>
      <c r="R34" s="195"/>
      <c r="S34" s="256" t="str">
        <f>+O34</f>
        <v>34%,62</v>
      </c>
      <c r="T34" s="198">
        <v>311300000</v>
      </c>
      <c r="U34" s="24" t="s">
        <v>118</v>
      </c>
      <c r="V34" s="24" t="s">
        <v>291</v>
      </c>
      <c r="W34" s="110">
        <v>311300000</v>
      </c>
      <c r="X34" s="208">
        <f>+Y34*Z34+Y34*AA34+Y34*AB34+Y34*AC34</f>
        <v>0.34620000000000001</v>
      </c>
      <c r="Y34" s="208">
        <v>1</v>
      </c>
      <c r="Z34" s="208">
        <v>0.34620000000000001</v>
      </c>
      <c r="AA34" s="106"/>
      <c r="AB34" s="106"/>
      <c r="AC34" s="106"/>
      <c r="AD34" s="24" t="s">
        <v>292</v>
      </c>
      <c r="AE34" s="111" t="s">
        <v>525</v>
      </c>
      <c r="AF34" s="111"/>
      <c r="AG34" s="24"/>
      <c r="AH34" s="24"/>
    </row>
    <row r="35" spans="1:34" ht="63.75" hidden="1">
      <c r="A35" s="25" t="s">
        <v>282</v>
      </c>
      <c r="B35" s="25" t="s">
        <v>295</v>
      </c>
      <c r="C35" s="21" t="s">
        <v>296</v>
      </c>
      <c r="D35" s="21" t="s">
        <v>126</v>
      </c>
      <c r="E35" s="112" t="s">
        <v>298</v>
      </c>
      <c r="F35" s="112" t="s">
        <v>129</v>
      </c>
      <c r="G35" s="112" t="s">
        <v>302</v>
      </c>
      <c r="H35" s="105" t="s">
        <v>86</v>
      </c>
      <c r="I35" s="113">
        <v>1</v>
      </c>
      <c r="J35" s="106">
        <v>0.25</v>
      </c>
      <c r="K35" s="107">
        <v>0.5</v>
      </c>
      <c r="L35" s="107">
        <v>0.75</v>
      </c>
      <c r="M35" s="108">
        <v>1</v>
      </c>
      <c r="N35" s="127">
        <v>1</v>
      </c>
      <c r="O35" s="114"/>
      <c r="P35" s="114"/>
      <c r="Q35" s="114"/>
      <c r="R35" s="114"/>
      <c r="S35" s="114"/>
      <c r="T35" s="372">
        <f>+W35</f>
        <v>110000000</v>
      </c>
      <c r="U35" s="24" t="s">
        <v>303</v>
      </c>
      <c r="V35" s="112" t="s">
        <v>304</v>
      </c>
      <c r="W35" s="115">
        <v>110000000</v>
      </c>
      <c r="X35" s="334">
        <f>+Y35*Z35+Y35*AA35+Y35*AB35+Y35*AC35+Y36*Z36+Y36*AA36+Y36*AB36+Y36*AC36</f>
        <v>0</v>
      </c>
      <c r="Y35" s="106">
        <v>0.5</v>
      </c>
      <c r="Z35" s="126"/>
      <c r="AA35" s="126"/>
      <c r="AB35" s="126"/>
      <c r="AC35" s="126"/>
      <c r="AD35" s="112" t="s">
        <v>305</v>
      </c>
      <c r="AE35" s="116"/>
      <c r="AF35" s="116"/>
      <c r="AG35" s="112"/>
      <c r="AH35" s="105"/>
    </row>
    <row r="36" spans="1:34" ht="63.75" hidden="1">
      <c r="A36" s="25" t="s">
        <v>282</v>
      </c>
      <c r="B36" s="25" t="s">
        <v>295</v>
      </c>
      <c r="C36" s="21" t="s">
        <v>296</v>
      </c>
      <c r="D36" s="21" t="s">
        <v>126</v>
      </c>
      <c r="E36" s="112" t="s">
        <v>309</v>
      </c>
      <c r="F36" s="112" t="s">
        <v>129</v>
      </c>
      <c r="G36" s="112" t="s">
        <v>310</v>
      </c>
      <c r="H36" s="105" t="s">
        <v>86</v>
      </c>
      <c r="I36" s="113">
        <v>1</v>
      </c>
      <c r="J36" s="106">
        <v>0.25</v>
      </c>
      <c r="K36" s="107">
        <v>0.5</v>
      </c>
      <c r="L36" s="107">
        <v>0.75</v>
      </c>
      <c r="M36" s="108">
        <v>1</v>
      </c>
      <c r="N36" s="127">
        <v>1</v>
      </c>
      <c r="O36" s="114"/>
      <c r="P36" s="114"/>
      <c r="Q36" s="114"/>
      <c r="R36" s="114"/>
      <c r="S36" s="114"/>
      <c r="T36" s="373"/>
      <c r="U36" s="24"/>
      <c r="V36" s="112" t="s">
        <v>311</v>
      </c>
      <c r="W36" s="119"/>
      <c r="X36" s="335"/>
      <c r="Y36" s="106">
        <v>0.5</v>
      </c>
      <c r="Z36" s="126"/>
      <c r="AA36" s="126"/>
      <c r="AB36" s="126"/>
      <c r="AC36" s="126"/>
      <c r="AD36" s="112" t="s">
        <v>312</v>
      </c>
      <c r="AE36" s="116"/>
      <c r="AF36" s="116"/>
      <c r="AG36" s="112"/>
      <c r="AH36" s="105"/>
    </row>
    <row r="37" spans="1:34" ht="102" hidden="1" customHeight="1">
      <c r="A37" s="25" t="s">
        <v>282</v>
      </c>
      <c r="B37" s="58" t="s">
        <v>316</v>
      </c>
      <c r="C37" s="120" t="s">
        <v>197</v>
      </c>
      <c r="D37" s="121" t="s">
        <v>126</v>
      </c>
      <c r="E37" s="122" t="s">
        <v>309</v>
      </c>
      <c r="F37" s="121" t="s">
        <v>129</v>
      </c>
      <c r="G37" s="123" t="s">
        <v>318</v>
      </c>
      <c r="H37" s="105" t="s">
        <v>86</v>
      </c>
      <c r="I37" s="124">
        <v>1</v>
      </c>
      <c r="J37" s="124">
        <v>0.25</v>
      </c>
      <c r="K37" s="125">
        <v>0.5</v>
      </c>
      <c r="L37" s="125">
        <v>0.75</v>
      </c>
      <c r="M37" s="114">
        <v>1</v>
      </c>
      <c r="N37" s="197">
        <v>1</v>
      </c>
      <c r="O37" s="148"/>
      <c r="P37" s="148"/>
      <c r="Q37" s="148"/>
      <c r="R37" s="148"/>
      <c r="S37" s="148"/>
      <c r="T37" s="198">
        <v>47300000</v>
      </c>
      <c r="U37" s="24" t="s">
        <v>319</v>
      </c>
      <c r="V37" s="112" t="s">
        <v>320</v>
      </c>
      <c r="W37" s="115">
        <v>47300000</v>
      </c>
      <c r="X37" s="208">
        <f>+Y37*Z37+Y37*AA37+Y37*AB37+Y37*AC37</f>
        <v>0</v>
      </c>
      <c r="Y37" s="126">
        <v>1</v>
      </c>
      <c r="Z37" s="126"/>
      <c r="AA37" s="126"/>
      <c r="AB37" s="126"/>
      <c r="AC37" s="126"/>
      <c r="AD37" s="112" t="s">
        <v>321</v>
      </c>
      <c r="AE37" s="116"/>
      <c r="AF37" s="116"/>
      <c r="AG37" s="112"/>
      <c r="AH37" s="105"/>
    </row>
    <row r="38" spans="1:34" ht="63.75" hidden="1">
      <c r="A38" s="25" t="s">
        <v>282</v>
      </c>
      <c r="B38" s="58" t="s">
        <v>323</v>
      </c>
      <c r="C38" s="147" t="s">
        <v>197</v>
      </c>
      <c r="D38" s="147" t="s">
        <v>126</v>
      </c>
      <c r="E38" s="147" t="s">
        <v>325</v>
      </c>
      <c r="F38" s="147" t="s">
        <v>129</v>
      </c>
      <c r="G38" s="146" t="s">
        <v>326</v>
      </c>
      <c r="H38" s="147" t="s">
        <v>86</v>
      </c>
      <c r="I38" s="200">
        <v>1</v>
      </c>
      <c r="J38" s="200">
        <v>0.25</v>
      </c>
      <c r="K38" s="200">
        <v>0.5</v>
      </c>
      <c r="L38" s="200">
        <v>0.75</v>
      </c>
      <c r="M38" s="200">
        <v>1</v>
      </c>
      <c r="N38" s="201">
        <v>1</v>
      </c>
      <c r="O38" s="148"/>
      <c r="P38" s="148"/>
      <c r="Q38" s="148"/>
      <c r="R38" s="148"/>
      <c r="S38" s="148"/>
      <c r="T38" s="202"/>
      <c r="U38" s="24"/>
      <c r="V38" s="112" t="s">
        <v>327</v>
      </c>
      <c r="W38" s="128"/>
      <c r="X38" s="208">
        <f>+Y38*Z38+Y38*AA38+Y38*AB38+Y38*AC38</f>
        <v>0</v>
      </c>
      <c r="Y38" s="126">
        <v>1</v>
      </c>
      <c r="Z38" s="126"/>
      <c r="AA38" s="126"/>
      <c r="AB38" s="126"/>
      <c r="AC38" s="126"/>
      <c r="AD38" s="112" t="s">
        <v>328</v>
      </c>
      <c r="AE38" s="116"/>
      <c r="AF38" s="116"/>
      <c r="AG38" s="112"/>
      <c r="AH38" s="112"/>
    </row>
    <row r="39" spans="1:34" ht="76.5" hidden="1">
      <c r="A39" s="25" t="s">
        <v>282</v>
      </c>
      <c r="B39" s="25" t="s">
        <v>330</v>
      </c>
      <c r="C39" s="105" t="s">
        <v>331</v>
      </c>
      <c r="D39" s="105" t="s">
        <v>168</v>
      </c>
      <c r="E39" s="105" t="s">
        <v>333</v>
      </c>
      <c r="F39" s="105" t="s">
        <v>334</v>
      </c>
      <c r="G39" s="105" t="s">
        <v>336</v>
      </c>
      <c r="H39" s="105" t="s">
        <v>86</v>
      </c>
      <c r="I39" s="150" t="s">
        <v>134</v>
      </c>
      <c r="J39" s="107">
        <v>0.15</v>
      </c>
      <c r="K39" s="107">
        <v>0.3</v>
      </c>
      <c r="L39" s="107">
        <v>0.6</v>
      </c>
      <c r="M39" s="107">
        <v>1</v>
      </c>
      <c r="N39" s="203">
        <v>1</v>
      </c>
      <c r="O39" s="114"/>
      <c r="P39" s="114"/>
      <c r="Q39" s="114"/>
      <c r="R39" s="114"/>
      <c r="S39" s="114"/>
      <c r="T39" s="374">
        <f>+W39+W40</f>
        <v>1362200000</v>
      </c>
      <c r="U39" s="151" t="s">
        <v>337</v>
      </c>
      <c r="V39" s="152" t="s">
        <v>338</v>
      </c>
      <c r="W39" s="155">
        <v>850000000</v>
      </c>
      <c r="X39" s="334">
        <f>+Y39*Z39+Y39*AA39+Y39*AB39+Y39*AC39+Y40*Z40+Y40*AA40+Y40*AB40+Y40*AC40+Y41*Z41+Y41*AA41+Y41*AB41+Y41*AC41+Y42*Z42+Y42*AA42+Y42*AB42+Y42*AC42</f>
        <v>0</v>
      </c>
      <c r="Y39" s="153">
        <v>0.3</v>
      </c>
      <c r="Z39" s="153"/>
      <c r="AA39" s="153"/>
      <c r="AB39" s="153"/>
      <c r="AC39" s="153"/>
      <c r="AD39" s="152" t="s">
        <v>339</v>
      </c>
      <c r="AE39" s="154"/>
      <c r="AF39" s="154"/>
      <c r="AG39" s="151"/>
      <c r="AH39" s="151"/>
    </row>
    <row r="40" spans="1:34" ht="76.5" hidden="1">
      <c r="A40" s="25" t="s">
        <v>282</v>
      </c>
      <c r="B40" s="25" t="s">
        <v>330</v>
      </c>
      <c r="C40" s="105" t="s">
        <v>331</v>
      </c>
      <c r="D40" s="105" t="s">
        <v>168</v>
      </c>
      <c r="E40" s="105" t="s">
        <v>333</v>
      </c>
      <c r="F40" s="105" t="s">
        <v>334</v>
      </c>
      <c r="G40" s="105" t="s">
        <v>336</v>
      </c>
      <c r="H40" s="105" t="s">
        <v>86</v>
      </c>
      <c r="I40" s="150" t="s">
        <v>134</v>
      </c>
      <c r="J40" s="107">
        <v>0.15</v>
      </c>
      <c r="K40" s="107">
        <v>0.3</v>
      </c>
      <c r="L40" s="107">
        <v>0.6</v>
      </c>
      <c r="M40" s="107">
        <v>1</v>
      </c>
      <c r="N40" s="203">
        <v>1</v>
      </c>
      <c r="O40" s="114"/>
      <c r="P40" s="114"/>
      <c r="Q40" s="114"/>
      <c r="R40" s="114"/>
      <c r="S40" s="114"/>
      <c r="T40" s="375"/>
      <c r="U40" s="151" t="s">
        <v>341</v>
      </c>
      <c r="V40" s="152" t="s">
        <v>342</v>
      </c>
      <c r="W40" s="155">
        <v>512200000</v>
      </c>
      <c r="X40" s="335"/>
      <c r="Y40" s="153">
        <v>0.3</v>
      </c>
      <c r="Z40" s="153"/>
      <c r="AA40" s="153"/>
      <c r="AB40" s="153"/>
      <c r="AC40" s="153"/>
      <c r="AD40" s="152" t="s">
        <v>343</v>
      </c>
      <c r="AE40" s="154"/>
      <c r="AF40" s="154"/>
      <c r="AG40" s="151"/>
      <c r="AH40" s="151"/>
    </row>
    <row r="41" spans="1:34" ht="63.75" hidden="1">
      <c r="A41" s="25" t="s">
        <v>282</v>
      </c>
      <c r="B41" s="25" t="s">
        <v>330</v>
      </c>
      <c r="C41" s="105" t="s">
        <v>331</v>
      </c>
      <c r="D41" s="105" t="s">
        <v>168</v>
      </c>
      <c r="E41" s="105" t="s">
        <v>344</v>
      </c>
      <c r="F41" s="105" t="s">
        <v>334</v>
      </c>
      <c r="G41" s="105" t="s">
        <v>345</v>
      </c>
      <c r="H41" s="105" t="s">
        <v>86</v>
      </c>
      <c r="I41" s="150" t="s">
        <v>134</v>
      </c>
      <c r="J41" s="107">
        <v>0.95</v>
      </c>
      <c r="K41" s="107">
        <v>0.95</v>
      </c>
      <c r="L41" s="107">
        <v>0.95</v>
      </c>
      <c r="M41" s="107">
        <v>0.95</v>
      </c>
      <c r="N41" s="203">
        <v>0.95</v>
      </c>
      <c r="O41" s="114"/>
      <c r="P41" s="114"/>
      <c r="Q41" s="114"/>
      <c r="R41" s="114"/>
      <c r="S41" s="114"/>
      <c r="T41" s="375"/>
      <c r="U41" s="151"/>
      <c r="V41" s="152" t="s">
        <v>346</v>
      </c>
      <c r="W41" s="151" t="s">
        <v>347</v>
      </c>
      <c r="X41" s="335"/>
      <c r="Y41" s="153">
        <v>0.1</v>
      </c>
      <c r="Z41" s="153"/>
      <c r="AA41" s="153"/>
      <c r="AB41" s="153"/>
      <c r="AC41" s="153"/>
      <c r="AD41" s="152" t="s">
        <v>348</v>
      </c>
      <c r="AE41" s="154"/>
      <c r="AF41" s="154"/>
      <c r="AG41" s="151"/>
      <c r="AH41" s="151"/>
    </row>
    <row r="42" spans="1:34" ht="63.75" hidden="1">
      <c r="A42" s="25" t="s">
        <v>282</v>
      </c>
      <c r="B42" s="25" t="s">
        <v>330</v>
      </c>
      <c r="C42" s="105" t="s">
        <v>331</v>
      </c>
      <c r="D42" s="105" t="s">
        <v>168</v>
      </c>
      <c r="E42" s="105" t="s">
        <v>350</v>
      </c>
      <c r="F42" s="105" t="s">
        <v>334</v>
      </c>
      <c r="G42" s="105" t="s">
        <v>351</v>
      </c>
      <c r="H42" s="105" t="s">
        <v>86</v>
      </c>
      <c r="I42" s="150" t="s">
        <v>134</v>
      </c>
      <c r="J42" s="107">
        <v>0.15</v>
      </c>
      <c r="K42" s="107">
        <v>0.3</v>
      </c>
      <c r="L42" s="107">
        <v>0.6</v>
      </c>
      <c r="M42" s="107">
        <v>1</v>
      </c>
      <c r="N42" s="203">
        <v>1</v>
      </c>
      <c r="O42" s="114"/>
      <c r="P42" s="114"/>
      <c r="Q42" s="114"/>
      <c r="R42" s="114"/>
      <c r="S42" s="114"/>
      <c r="T42" s="376"/>
      <c r="U42" s="151"/>
      <c r="V42" s="152" t="s">
        <v>352</v>
      </c>
      <c r="W42" s="13" t="s">
        <v>347</v>
      </c>
      <c r="X42" s="336"/>
      <c r="Y42" s="210">
        <v>0.3</v>
      </c>
      <c r="Z42" s="153"/>
      <c r="AA42" s="153"/>
      <c r="AB42" s="153"/>
      <c r="AC42" s="153"/>
      <c r="AD42" s="152" t="s">
        <v>353</v>
      </c>
      <c r="AE42" s="154"/>
      <c r="AF42" s="154"/>
      <c r="AG42" s="151"/>
      <c r="AH42" s="151"/>
    </row>
    <row r="43" spans="1:34" ht="63.75" hidden="1">
      <c r="A43" s="39" t="s">
        <v>355</v>
      </c>
      <c r="B43" s="170" t="s">
        <v>358</v>
      </c>
      <c r="C43" s="156" t="s">
        <v>235</v>
      </c>
      <c r="D43" s="156" t="s">
        <v>236</v>
      </c>
      <c r="E43" s="156" t="s">
        <v>360</v>
      </c>
      <c r="F43" s="156" t="s">
        <v>239</v>
      </c>
      <c r="G43" s="33" t="s">
        <v>362</v>
      </c>
      <c r="H43" s="33" t="s">
        <v>86</v>
      </c>
      <c r="I43" s="342">
        <v>1</v>
      </c>
      <c r="J43" s="342">
        <v>0.25</v>
      </c>
      <c r="K43" s="342">
        <v>0.5</v>
      </c>
      <c r="L43" s="342">
        <v>0.75</v>
      </c>
      <c r="M43" s="342">
        <v>1</v>
      </c>
      <c r="N43" s="342">
        <v>1</v>
      </c>
      <c r="O43" s="185"/>
      <c r="P43" s="185"/>
      <c r="Q43" s="185"/>
      <c r="R43" s="185"/>
      <c r="S43" s="185"/>
      <c r="T43" s="299">
        <f>+W43+W44+W45+W46+W47</f>
        <v>467500000</v>
      </c>
      <c r="U43" s="32" t="s">
        <v>118</v>
      </c>
      <c r="V43" s="171" t="s">
        <v>363</v>
      </c>
      <c r="W43" s="172">
        <v>93500000</v>
      </c>
      <c r="X43" s="329">
        <f>+Y44*Z44+Y44*AA44+Y44*AB44+Y44*AC44+Y45*Z45+Y45*AA45+Y45*AB45+Y45*AC45+Y46*Z46+Y46*AA46+Y46*AB46+Y46*AC46+Y47*Z47+Y47*AA47+Y47*AB47+Y47*AC47+Y43*Z43+Y43*AA43+Y43*AB43+Y43*AC43</f>
        <v>0</v>
      </c>
      <c r="Y43" s="209">
        <v>0.2</v>
      </c>
      <c r="Z43" s="173"/>
      <c r="AA43" s="173"/>
      <c r="AB43" s="173"/>
      <c r="AC43" s="173"/>
      <c r="AD43" s="130" t="s">
        <v>364</v>
      </c>
      <c r="AE43" s="132"/>
      <c r="AF43" s="132"/>
      <c r="AG43" s="130"/>
      <c r="AH43" s="130"/>
    </row>
    <row r="44" spans="1:34" ht="63.75" hidden="1">
      <c r="A44" s="39" t="s">
        <v>355</v>
      </c>
      <c r="B44" s="170" t="s">
        <v>358</v>
      </c>
      <c r="C44" s="33" t="s">
        <v>235</v>
      </c>
      <c r="D44" s="33" t="s">
        <v>236</v>
      </c>
      <c r="E44" s="33" t="s">
        <v>360</v>
      </c>
      <c r="F44" s="33" t="s">
        <v>239</v>
      </c>
      <c r="G44" s="33" t="s">
        <v>362</v>
      </c>
      <c r="H44" s="33" t="s">
        <v>86</v>
      </c>
      <c r="I44" s="343"/>
      <c r="J44" s="343">
        <v>0.25</v>
      </c>
      <c r="K44" s="343">
        <v>0.5</v>
      </c>
      <c r="L44" s="343">
        <v>0.75</v>
      </c>
      <c r="M44" s="343">
        <v>1</v>
      </c>
      <c r="N44" s="343">
        <v>1</v>
      </c>
      <c r="O44" s="185"/>
      <c r="P44" s="185"/>
      <c r="Q44" s="185"/>
      <c r="R44" s="185"/>
      <c r="S44" s="185"/>
      <c r="T44" s="300"/>
      <c r="U44" s="32" t="s">
        <v>118</v>
      </c>
      <c r="V44" s="204" t="s">
        <v>366</v>
      </c>
      <c r="W44" s="172">
        <v>93500000</v>
      </c>
      <c r="X44" s="327"/>
      <c r="Y44" s="209">
        <v>0.2</v>
      </c>
      <c r="Z44" s="173"/>
      <c r="AA44" s="173"/>
      <c r="AB44" s="173"/>
      <c r="AC44" s="173"/>
      <c r="AD44" s="130" t="s">
        <v>367</v>
      </c>
      <c r="AE44" s="132"/>
      <c r="AF44" s="132"/>
      <c r="AG44" s="130"/>
      <c r="AH44" s="130"/>
    </row>
    <row r="45" spans="1:34" ht="63.75" hidden="1">
      <c r="A45" s="39" t="s">
        <v>355</v>
      </c>
      <c r="B45" s="170" t="s">
        <v>358</v>
      </c>
      <c r="C45" s="33" t="s">
        <v>235</v>
      </c>
      <c r="D45" s="33" t="s">
        <v>236</v>
      </c>
      <c r="E45" s="33" t="s">
        <v>360</v>
      </c>
      <c r="F45" s="33" t="s">
        <v>239</v>
      </c>
      <c r="G45" s="33" t="s">
        <v>362</v>
      </c>
      <c r="H45" s="33" t="s">
        <v>86</v>
      </c>
      <c r="I45" s="343"/>
      <c r="J45" s="343">
        <v>0.25</v>
      </c>
      <c r="K45" s="343">
        <v>0.5</v>
      </c>
      <c r="L45" s="343">
        <v>0.75</v>
      </c>
      <c r="M45" s="343">
        <v>1</v>
      </c>
      <c r="N45" s="343">
        <v>1</v>
      </c>
      <c r="O45" s="185"/>
      <c r="P45" s="185"/>
      <c r="Q45" s="185"/>
      <c r="R45" s="185"/>
      <c r="S45" s="185"/>
      <c r="T45" s="300"/>
      <c r="U45" s="32" t="s">
        <v>118</v>
      </c>
      <c r="V45" s="171" t="s">
        <v>368</v>
      </c>
      <c r="W45" s="172">
        <v>93500000</v>
      </c>
      <c r="X45" s="327"/>
      <c r="Y45" s="209">
        <v>0.2</v>
      </c>
      <c r="Z45" s="173"/>
      <c r="AA45" s="173"/>
      <c r="AB45" s="173"/>
      <c r="AC45" s="173"/>
      <c r="AD45" s="130" t="s">
        <v>369</v>
      </c>
      <c r="AE45" s="132"/>
      <c r="AF45" s="132"/>
      <c r="AG45" s="130"/>
      <c r="AH45" s="130"/>
    </row>
    <row r="46" spans="1:34" ht="63.75" hidden="1">
      <c r="A46" s="39" t="s">
        <v>355</v>
      </c>
      <c r="B46" s="170" t="s">
        <v>358</v>
      </c>
      <c r="C46" s="33" t="s">
        <v>235</v>
      </c>
      <c r="D46" s="33" t="s">
        <v>236</v>
      </c>
      <c r="E46" s="33" t="s">
        <v>360</v>
      </c>
      <c r="F46" s="33" t="s">
        <v>239</v>
      </c>
      <c r="G46" s="33" t="s">
        <v>362</v>
      </c>
      <c r="H46" s="33" t="s">
        <v>86</v>
      </c>
      <c r="I46" s="343"/>
      <c r="J46" s="343">
        <v>0.25</v>
      </c>
      <c r="K46" s="343">
        <v>0.5</v>
      </c>
      <c r="L46" s="343">
        <v>0.75</v>
      </c>
      <c r="M46" s="343">
        <v>1</v>
      </c>
      <c r="N46" s="343">
        <v>1</v>
      </c>
      <c r="O46" s="185"/>
      <c r="P46" s="185"/>
      <c r="Q46" s="185"/>
      <c r="R46" s="185"/>
      <c r="S46" s="185"/>
      <c r="T46" s="300"/>
      <c r="U46" s="32" t="s">
        <v>118</v>
      </c>
      <c r="V46" s="171" t="s">
        <v>370</v>
      </c>
      <c r="W46" s="172">
        <v>93500000</v>
      </c>
      <c r="X46" s="327"/>
      <c r="Y46" s="209">
        <v>0.2</v>
      </c>
      <c r="Z46" s="173"/>
      <c r="AA46" s="173"/>
      <c r="AB46" s="173"/>
      <c r="AC46" s="173"/>
      <c r="AD46" s="130" t="s">
        <v>371</v>
      </c>
      <c r="AE46" s="132"/>
      <c r="AF46" s="132"/>
      <c r="AG46" s="130"/>
      <c r="AH46" s="130"/>
    </row>
    <row r="47" spans="1:34" ht="63.75" hidden="1">
      <c r="A47" s="39" t="s">
        <v>355</v>
      </c>
      <c r="B47" s="170" t="s">
        <v>358</v>
      </c>
      <c r="C47" s="33" t="s">
        <v>235</v>
      </c>
      <c r="D47" s="33" t="s">
        <v>236</v>
      </c>
      <c r="E47" s="33" t="s">
        <v>360</v>
      </c>
      <c r="F47" s="33" t="s">
        <v>239</v>
      </c>
      <c r="G47" s="33" t="s">
        <v>362</v>
      </c>
      <c r="H47" s="33" t="s">
        <v>86</v>
      </c>
      <c r="I47" s="344"/>
      <c r="J47" s="344">
        <v>0.25</v>
      </c>
      <c r="K47" s="344">
        <v>0.5</v>
      </c>
      <c r="L47" s="344">
        <v>0.75</v>
      </c>
      <c r="M47" s="344">
        <v>1</v>
      </c>
      <c r="N47" s="344">
        <v>1</v>
      </c>
      <c r="O47" s="185"/>
      <c r="P47" s="185"/>
      <c r="Q47" s="185"/>
      <c r="R47" s="185"/>
      <c r="S47" s="185"/>
      <c r="T47" s="301"/>
      <c r="U47" s="32" t="s">
        <v>118</v>
      </c>
      <c r="V47" s="174" t="s">
        <v>372</v>
      </c>
      <c r="W47" s="172">
        <v>93500000</v>
      </c>
      <c r="X47" s="328"/>
      <c r="Y47" s="209">
        <v>0.2</v>
      </c>
      <c r="Z47" s="175"/>
      <c r="AA47" s="175"/>
      <c r="AB47" s="175"/>
      <c r="AC47" s="175"/>
      <c r="AD47" s="37" t="s">
        <v>373</v>
      </c>
      <c r="AE47" s="176"/>
      <c r="AF47" s="176"/>
      <c r="AG47" s="37"/>
      <c r="AH47" s="37"/>
    </row>
    <row r="48" spans="1:34" ht="90" hidden="1" customHeight="1">
      <c r="A48" s="39" t="s">
        <v>355</v>
      </c>
      <c r="B48" s="39" t="s">
        <v>375</v>
      </c>
      <c r="C48" s="37" t="s">
        <v>376</v>
      </c>
      <c r="D48" s="37" t="s">
        <v>236</v>
      </c>
      <c r="E48" s="37" t="s">
        <v>378</v>
      </c>
      <c r="F48" s="37" t="s">
        <v>379</v>
      </c>
      <c r="G48" s="37" t="s">
        <v>381</v>
      </c>
      <c r="H48" s="37" t="s">
        <v>86</v>
      </c>
      <c r="I48" s="322">
        <v>1</v>
      </c>
      <c r="J48" s="322">
        <v>0.05</v>
      </c>
      <c r="K48" s="322">
        <v>0.2</v>
      </c>
      <c r="L48" s="322">
        <v>0.95</v>
      </c>
      <c r="M48" s="322">
        <v>1</v>
      </c>
      <c r="N48" s="322">
        <v>1</v>
      </c>
      <c r="O48" s="322"/>
      <c r="P48" s="322"/>
      <c r="Q48" s="322"/>
      <c r="R48" s="322"/>
      <c r="S48" s="322"/>
      <c r="T48" s="52"/>
      <c r="U48" s="53"/>
      <c r="V48" s="130" t="s">
        <v>382</v>
      </c>
      <c r="W48" s="130"/>
      <c r="X48" s="329">
        <f>+Y48*Z48+Y48*AA48+Y48*AB48+Y48*AC48+Y49*Z49+Y49*AA49+Y49*AB49+Y49*AC49</f>
        <v>0</v>
      </c>
      <c r="Y48" s="211">
        <v>0.8</v>
      </c>
      <c r="Z48" s="131"/>
      <c r="AA48" s="131"/>
      <c r="AB48" s="131"/>
      <c r="AC48" s="131"/>
      <c r="AD48" s="130" t="s">
        <v>383</v>
      </c>
      <c r="AE48" s="132"/>
      <c r="AF48" s="132"/>
      <c r="AG48" s="130"/>
      <c r="AH48" s="130"/>
    </row>
    <row r="49" spans="1:34" ht="74.25" hidden="1" customHeight="1">
      <c r="A49" s="39" t="s">
        <v>355</v>
      </c>
      <c r="B49" s="39" t="s">
        <v>375</v>
      </c>
      <c r="C49" s="37" t="s">
        <v>376</v>
      </c>
      <c r="D49" s="37" t="s">
        <v>236</v>
      </c>
      <c r="E49" s="37" t="s">
        <v>378</v>
      </c>
      <c r="F49" s="37" t="s">
        <v>379</v>
      </c>
      <c r="G49" s="37" t="s">
        <v>381</v>
      </c>
      <c r="H49" s="37" t="s">
        <v>86</v>
      </c>
      <c r="I49" s="323"/>
      <c r="J49" s="323">
        <v>0.05</v>
      </c>
      <c r="K49" s="323">
        <v>0.2</v>
      </c>
      <c r="L49" s="323">
        <v>0.95</v>
      </c>
      <c r="M49" s="323">
        <v>1</v>
      </c>
      <c r="N49" s="323">
        <v>1</v>
      </c>
      <c r="O49" s="323"/>
      <c r="P49" s="323"/>
      <c r="Q49" s="323"/>
      <c r="R49" s="323"/>
      <c r="S49" s="323"/>
      <c r="T49" s="52"/>
      <c r="U49" s="53"/>
      <c r="V49" s="130" t="s">
        <v>386</v>
      </c>
      <c r="W49" s="130"/>
      <c r="X49" s="327"/>
      <c r="Y49" s="131">
        <v>0.2</v>
      </c>
      <c r="Z49" s="131"/>
      <c r="AA49" s="131"/>
      <c r="AB49" s="131"/>
      <c r="AC49" s="131"/>
      <c r="AD49" s="130" t="s">
        <v>383</v>
      </c>
      <c r="AE49" s="132"/>
      <c r="AF49" s="132"/>
      <c r="AG49" s="130"/>
      <c r="AH49" s="130"/>
    </row>
    <row r="50" spans="1:34" ht="40.5" hidden="1" customHeight="1">
      <c r="A50" s="39" t="s">
        <v>355</v>
      </c>
      <c r="B50" s="43" t="s">
        <v>389</v>
      </c>
      <c r="C50" s="42" t="s">
        <v>390</v>
      </c>
      <c r="D50" s="42" t="s">
        <v>168</v>
      </c>
      <c r="E50" s="42" t="s">
        <v>392</v>
      </c>
      <c r="F50" s="42" t="s">
        <v>393</v>
      </c>
      <c r="G50" s="42" t="s">
        <v>395</v>
      </c>
      <c r="H50" s="42" t="s">
        <v>86</v>
      </c>
      <c r="I50" s="337">
        <v>0.94</v>
      </c>
      <c r="J50" s="337">
        <v>0.15</v>
      </c>
      <c r="K50" s="337">
        <v>0.4</v>
      </c>
      <c r="L50" s="337">
        <v>0.75</v>
      </c>
      <c r="M50" s="337">
        <v>1</v>
      </c>
      <c r="N50" s="337">
        <v>1</v>
      </c>
      <c r="O50" s="337"/>
      <c r="P50" s="337"/>
      <c r="Q50" s="337"/>
      <c r="R50" s="337"/>
      <c r="S50" s="337"/>
      <c r="T50" s="302">
        <f>+W51</f>
        <v>45100000</v>
      </c>
      <c r="U50" s="42" t="s">
        <v>341</v>
      </c>
      <c r="V50" s="133" t="s">
        <v>396</v>
      </c>
      <c r="W50" s="133"/>
      <c r="X50" s="329">
        <f>+Y50*Z50+Y50*AA50+Y50*AB50+Y50*AC50+Y51*Z51+Y51*AA51+Y51*AB51+Y51*AC51+Y52*Z52+Y52*AA52+Y52*AB52+Y52*AC52+Y53*Z53+Y53*AA53+Y53*AB53+Y53*AC53</f>
        <v>0</v>
      </c>
      <c r="Y50" s="134">
        <v>0.25</v>
      </c>
      <c r="Z50" s="134"/>
      <c r="AA50" s="134"/>
      <c r="AB50" s="134"/>
      <c r="AC50" s="134"/>
      <c r="AD50" s="133" t="s">
        <v>397</v>
      </c>
      <c r="AE50" s="135"/>
      <c r="AF50" s="135"/>
      <c r="AG50" s="133"/>
      <c r="AH50" s="133"/>
    </row>
    <row r="51" spans="1:34" ht="51" hidden="1">
      <c r="A51" s="39" t="s">
        <v>355</v>
      </c>
      <c r="B51" s="43" t="s">
        <v>389</v>
      </c>
      <c r="C51" s="42" t="s">
        <v>390</v>
      </c>
      <c r="D51" s="42" t="s">
        <v>168</v>
      </c>
      <c r="E51" s="42" t="s">
        <v>392</v>
      </c>
      <c r="F51" s="42" t="s">
        <v>393</v>
      </c>
      <c r="G51" s="42" t="s">
        <v>395</v>
      </c>
      <c r="H51" s="42" t="s">
        <v>86</v>
      </c>
      <c r="I51" s="345"/>
      <c r="J51" s="345">
        <v>0.15</v>
      </c>
      <c r="K51" s="345">
        <v>0.4</v>
      </c>
      <c r="L51" s="345">
        <v>0.75</v>
      </c>
      <c r="M51" s="345">
        <v>1</v>
      </c>
      <c r="N51" s="345">
        <v>1</v>
      </c>
      <c r="O51" s="345"/>
      <c r="P51" s="345"/>
      <c r="Q51" s="345"/>
      <c r="R51" s="345"/>
      <c r="S51" s="345"/>
      <c r="T51" s="303"/>
      <c r="U51" s="42" t="s">
        <v>341</v>
      </c>
      <c r="V51" s="133" t="s">
        <v>398</v>
      </c>
      <c r="W51" s="136">
        <v>45100000</v>
      </c>
      <c r="X51" s="327"/>
      <c r="Y51" s="134">
        <v>0.25</v>
      </c>
      <c r="Z51" s="134"/>
      <c r="AA51" s="134"/>
      <c r="AB51" s="134"/>
      <c r="AC51" s="134"/>
      <c r="AD51" s="133" t="s">
        <v>399</v>
      </c>
      <c r="AE51" s="135"/>
      <c r="AF51" s="135"/>
      <c r="AG51" s="133"/>
      <c r="AH51" s="133"/>
    </row>
    <row r="52" spans="1:34" ht="51" hidden="1">
      <c r="A52" s="39" t="s">
        <v>355</v>
      </c>
      <c r="B52" s="43" t="s">
        <v>389</v>
      </c>
      <c r="C52" s="42" t="s">
        <v>390</v>
      </c>
      <c r="D52" s="42" t="s">
        <v>168</v>
      </c>
      <c r="E52" s="42" t="s">
        <v>392</v>
      </c>
      <c r="F52" s="42" t="s">
        <v>393</v>
      </c>
      <c r="G52" s="42" t="s">
        <v>395</v>
      </c>
      <c r="H52" s="42" t="s">
        <v>86</v>
      </c>
      <c r="I52" s="345"/>
      <c r="J52" s="345">
        <v>0.15</v>
      </c>
      <c r="K52" s="345">
        <v>0.4</v>
      </c>
      <c r="L52" s="345">
        <v>0.75</v>
      </c>
      <c r="M52" s="345">
        <v>1</v>
      </c>
      <c r="N52" s="345">
        <v>1</v>
      </c>
      <c r="O52" s="345"/>
      <c r="P52" s="345"/>
      <c r="Q52" s="345"/>
      <c r="R52" s="345"/>
      <c r="S52" s="345"/>
      <c r="T52" s="303"/>
      <c r="U52" s="42" t="s">
        <v>341</v>
      </c>
      <c r="V52" s="133" t="s">
        <v>400</v>
      </c>
      <c r="W52" s="133"/>
      <c r="X52" s="327"/>
      <c r="Y52" s="134">
        <v>0.25</v>
      </c>
      <c r="Z52" s="134"/>
      <c r="AA52" s="134"/>
      <c r="AB52" s="134"/>
      <c r="AC52" s="134"/>
      <c r="AD52" s="133" t="s">
        <v>401</v>
      </c>
      <c r="AE52" s="135"/>
      <c r="AF52" s="135"/>
      <c r="AG52" s="133"/>
      <c r="AH52" s="133"/>
    </row>
    <row r="53" spans="1:34" ht="51" hidden="1">
      <c r="A53" s="39" t="s">
        <v>355</v>
      </c>
      <c r="B53" s="43" t="s">
        <v>389</v>
      </c>
      <c r="C53" s="42" t="s">
        <v>390</v>
      </c>
      <c r="D53" s="42" t="s">
        <v>168</v>
      </c>
      <c r="E53" s="42" t="s">
        <v>392</v>
      </c>
      <c r="F53" s="42" t="s">
        <v>393</v>
      </c>
      <c r="G53" s="42" t="s">
        <v>395</v>
      </c>
      <c r="H53" s="42" t="s">
        <v>86</v>
      </c>
      <c r="I53" s="338"/>
      <c r="J53" s="338">
        <v>0.15</v>
      </c>
      <c r="K53" s="338">
        <v>0.4</v>
      </c>
      <c r="L53" s="338">
        <v>0.75</v>
      </c>
      <c r="M53" s="338">
        <v>1</v>
      </c>
      <c r="N53" s="338">
        <v>1</v>
      </c>
      <c r="O53" s="338"/>
      <c r="P53" s="338"/>
      <c r="Q53" s="338"/>
      <c r="R53" s="338"/>
      <c r="S53" s="338"/>
      <c r="T53" s="304"/>
      <c r="U53" s="42" t="s">
        <v>341</v>
      </c>
      <c r="V53" s="133" t="s">
        <v>402</v>
      </c>
      <c r="W53" s="133"/>
      <c r="X53" s="328"/>
      <c r="Y53" s="134">
        <v>0.25</v>
      </c>
      <c r="Z53" s="134"/>
      <c r="AA53" s="134"/>
      <c r="AB53" s="134"/>
      <c r="AC53" s="134"/>
      <c r="AD53" s="133" t="s">
        <v>403</v>
      </c>
      <c r="AE53" s="135"/>
      <c r="AF53" s="135"/>
      <c r="AG53" s="133"/>
      <c r="AH53" s="133"/>
    </row>
    <row r="54" spans="1:34" ht="114.75" hidden="1">
      <c r="A54" s="39" t="s">
        <v>355</v>
      </c>
      <c r="B54" s="47" t="s">
        <v>405</v>
      </c>
      <c r="C54" s="45" t="s">
        <v>406</v>
      </c>
      <c r="D54" s="45" t="s">
        <v>168</v>
      </c>
      <c r="E54" s="45" t="s">
        <v>408</v>
      </c>
      <c r="F54" s="45" t="s">
        <v>409</v>
      </c>
      <c r="G54" s="45" t="s">
        <v>412</v>
      </c>
      <c r="H54" s="45" t="s">
        <v>86</v>
      </c>
      <c r="I54" s="339" t="s">
        <v>413</v>
      </c>
      <c r="J54" s="324">
        <v>0.25</v>
      </c>
      <c r="K54" s="339">
        <v>0.5</v>
      </c>
      <c r="L54" s="339">
        <v>0.75</v>
      </c>
      <c r="M54" s="339">
        <v>1</v>
      </c>
      <c r="N54" s="324">
        <v>1</v>
      </c>
      <c r="O54" s="324"/>
      <c r="P54" s="324"/>
      <c r="Q54" s="324"/>
      <c r="R54" s="324"/>
      <c r="S54" s="324"/>
      <c r="T54" s="282">
        <f>+W55</f>
        <v>137000000</v>
      </c>
      <c r="U54" s="45" t="s">
        <v>341</v>
      </c>
      <c r="V54" s="137" t="s">
        <v>414</v>
      </c>
      <c r="W54" s="137"/>
      <c r="X54" s="327">
        <f>+Y54*Z54+Y54*AA54+Y54*AB54+Y54*AC54+Y55*Z55+Y55*AA55+Y55*AB55+Y55*AC55+Y56*Z56+Y56*AA56+Y56*AB56+Y56*AC56</f>
        <v>0</v>
      </c>
      <c r="Y54" s="138">
        <v>0.3</v>
      </c>
      <c r="Z54" s="138"/>
      <c r="AA54" s="138"/>
      <c r="AB54" s="138"/>
      <c r="AC54" s="138"/>
      <c r="AD54" s="137" t="s">
        <v>415</v>
      </c>
      <c r="AE54" s="135"/>
      <c r="AF54" s="135"/>
      <c r="AG54" s="137"/>
      <c r="AH54" s="137"/>
    </row>
    <row r="55" spans="1:34" ht="114.75" hidden="1">
      <c r="A55" s="39" t="s">
        <v>355</v>
      </c>
      <c r="B55" s="47" t="s">
        <v>405</v>
      </c>
      <c r="C55" s="45" t="s">
        <v>406</v>
      </c>
      <c r="D55" s="45" t="s">
        <v>168</v>
      </c>
      <c r="E55" s="45" t="s">
        <v>408</v>
      </c>
      <c r="F55" s="45" t="s">
        <v>409</v>
      </c>
      <c r="G55" s="45" t="s">
        <v>412</v>
      </c>
      <c r="H55" s="45" t="s">
        <v>86</v>
      </c>
      <c r="I55" s="340"/>
      <c r="J55" s="325">
        <v>0.25</v>
      </c>
      <c r="K55" s="340">
        <v>0.5</v>
      </c>
      <c r="L55" s="340">
        <v>0.75</v>
      </c>
      <c r="M55" s="340">
        <v>1</v>
      </c>
      <c r="N55" s="325">
        <v>1</v>
      </c>
      <c r="O55" s="325"/>
      <c r="P55" s="325"/>
      <c r="Q55" s="325"/>
      <c r="R55" s="325"/>
      <c r="S55" s="325"/>
      <c r="T55" s="283"/>
      <c r="U55" s="45" t="s">
        <v>341</v>
      </c>
      <c r="V55" s="137" t="s">
        <v>417</v>
      </c>
      <c r="W55" s="139">
        <v>137000000</v>
      </c>
      <c r="X55" s="327"/>
      <c r="Y55" s="138">
        <v>0.6</v>
      </c>
      <c r="Z55" s="138"/>
      <c r="AA55" s="138"/>
      <c r="AB55" s="138"/>
      <c r="AC55" s="138"/>
      <c r="AD55" s="137" t="s">
        <v>418</v>
      </c>
      <c r="AE55" s="135"/>
      <c r="AF55" s="135"/>
      <c r="AG55" s="137"/>
      <c r="AH55" s="137"/>
    </row>
    <row r="56" spans="1:34" ht="114.75" hidden="1">
      <c r="A56" s="39" t="s">
        <v>355</v>
      </c>
      <c r="B56" s="47" t="s">
        <v>405</v>
      </c>
      <c r="C56" s="45" t="s">
        <v>406</v>
      </c>
      <c r="D56" s="45" t="s">
        <v>168</v>
      </c>
      <c r="E56" s="45" t="s">
        <v>408</v>
      </c>
      <c r="F56" s="45" t="s">
        <v>409</v>
      </c>
      <c r="G56" s="45" t="s">
        <v>412</v>
      </c>
      <c r="H56" s="45" t="s">
        <v>86</v>
      </c>
      <c r="I56" s="341"/>
      <c r="J56" s="326">
        <v>0.25</v>
      </c>
      <c r="K56" s="341">
        <v>0.5</v>
      </c>
      <c r="L56" s="341">
        <v>0.75</v>
      </c>
      <c r="M56" s="341">
        <v>1</v>
      </c>
      <c r="N56" s="326">
        <v>1</v>
      </c>
      <c r="O56" s="326"/>
      <c r="P56" s="326"/>
      <c r="Q56" s="326"/>
      <c r="R56" s="326"/>
      <c r="S56" s="326"/>
      <c r="T56" s="284"/>
      <c r="U56" s="45" t="s">
        <v>341</v>
      </c>
      <c r="V56" s="137" t="s">
        <v>419</v>
      </c>
      <c r="W56" s="137"/>
      <c r="X56" s="328"/>
      <c r="Y56" s="138">
        <v>0.1</v>
      </c>
      <c r="Z56" s="138"/>
      <c r="AA56" s="138"/>
      <c r="AB56" s="138"/>
      <c r="AC56" s="138"/>
      <c r="AD56" s="137" t="s">
        <v>420</v>
      </c>
      <c r="AE56" s="135"/>
      <c r="AF56" s="135"/>
      <c r="AG56" s="137"/>
      <c r="AH56" s="137"/>
    </row>
    <row r="57" spans="1:34" ht="51" hidden="1">
      <c r="A57" s="39" t="s">
        <v>355</v>
      </c>
      <c r="B57" s="47" t="s">
        <v>422</v>
      </c>
      <c r="C57" s="45" t="s">
        <v>423</v>
      </c>
      <c r="D57" s="45" t="s">
        <v>168</v>
      </c>
      <c r="E57" s="49" t="s">
        <v>425</v>
      </c>
      <c r="F57" s="45" t="s">
        <v>426</v>
      </c>
      <c r="G57" s="49" t="s">
        <v>425</v>
      </c>
      <c r="H57" s="45" t="s">
        <v>86</v>
      </c>
      <c r="I57" s="339" t="s">
        <v>413</v>
      </c>
      <c r="J57" s="324">
        <v>0.15</v>
      </c>
      <c r="K57" s="339">
        <v>0.5</v>
      </c>
      <c r="L57" s="339">
        <v>0.65</v>
      </c>
      <c r="M57" s="339">
        <v>1</v>
      </c>
      <c r="N57" s="324">
        <v>1</v>
      </c>
      <c r="O57" s="324"/>
      <c r="P57" s="324"/>
      <c r="Q57" s="324"/>
      <c r="R57" s="324"/>
      <c r="S57" s="324"/>
      <c r="T57" s="282">
        <f>+W57</f>
        <v>64000000</v>
      </c>
      <c r="U57" s="45" t="s">
        <v>341</v>
      </c>
      <c r="V57" s="137" t="s">
        <v>428</v>
      </c>
      <c r="W57" s="139">
        <v>64000000</v>
      </c>
      <c r="X57" s="327">
        <f>+Y57*Z57+Y57*AA57+Y57*AB57+Y57*AC57+Y58*Z58+Y58*AA58+Y58*AB58+Y58*AC58+Y59*Z59+Y59*AA59+Y59*AB59+Y59*AC59</f>
        <v>0</v>
      </c>
      <c r="Y57" s="140">
        <v>0.33</v>
      </c>
      <c r="Z57" s="140"/>
      <c r="AA57" s="140"/>
      <c r="AB57" s="140"/>
      <c r="AC57" s="140"/>
      <c r="AD57" s="137" t="s">
        <v>429</v>
      </c>
      <c r="AE57" s="141"/>
      <c r="AF57" s="141"/>
      <c r="AG57" s="137"/>
      <c r="AH57" s="142"/>
    </row>
    <row r="58" spans="1:34" ht="76.5" hidden="1">
      <c r="A58" s="39" t="s">
        <v>355</v>
      </c>
      <c r="B58" s="47" t="s">
        <v>422</v>
      </c>
      <c r="C58" s="45" t="s">
        <v>423</v>
      </c>
      <c r="D58" s="45" t="s">
        <v>168</v>
      </c>
      <c r="E58" s="49" t="s">
        <v>425</v>
      </c>
      <c r="F58" s="45" t="s">
        <v>426</v>
      </c>
      <c r="G58" s="49" t="s">
        <v>425</v>
      </c>
      <c r="H58" s="45" t="s">
        <v>86</v>
      </c>
      <c r="I58" s="340"/>
      <c r="J58" s="325">
        <v>0.15</v>
      </c>
      <c r="K58" s="340">
        <v>0.5</v>
      </c>
      <c r="L58" s="340">
        <v>0.65</v>
      </c>
      <c r="M58" s="340">
        <v>1</v>
      </c>
      <c r="N58" s="325">
        <v>1</v>
      </c>
      <c r="O58" s="325"/>
      <c r="P58" s="325"/>
      <c r="Q58" s="325"/>
      <c r="R58" s="325"/>
      <c r="S58" s="325"/>
      <c r="T58" s="283"/>
      <c r="U58" s="45" t="s">
        <v>341</v>
      </c>
      <c r="V58" s="137" t="s">
        <v>431</v>
      </c>
      <c r="W58" s="143"/>
      <c r="X58" s="327"/>
      <c r="Y58" s="140">
        <v>0.33</v>
      </c>
      <c r="Z58" s="140"/>
      <c r="AA58" s="140"/>
      <c r="AB58" s="140"/>
      <c r="AC58" s="140"/>
      <c r="AD58" s="144" t="s">
        <v>432</v>
      </c>
      <c r="AE58" s="141"/>
      <c r="AF58" s="141"/>
      <c r="AG58" s="137"/>
      <c r="AH58" s="142"/>
    </row>
    <row r="59" spans="1:34" ht="51" hidden="1">
      <c r="A59" s="39" t="s">
        <v>355</v>
      </c>
      <c r="B59" s="47" t="s">
        <v>422</v>
      </c>
      <c r="C59" s="45" t="s">
        <v>423</v>
      </c>
      <c r="D59" s="45" t="s">
        <v>168</v>
      </c>
      <c r="E59" s="49" t="s">
        <v>425</v>
      </c>
      <c r="F59" s="45" t="s">
        <v>426</v>
      </c>
      <c r="G59" s="49" t="s">
        <v>425</v>
      </c>
      <c r="H59" s="45" t="s">
        <v>86</v>
      </c>
      <c r="I59" s="341"/>
      <c r="J59" s="326">
        <v>0.15</v>
      </c>
      <c r="K59" s="341">
        <v>0.5</v>
      </c>
      <c r="L59" s="341">
        <v>0.65</v>
      </c>
      <c r="M59" s="341">
        <v>1</v>
      </c>
      <c r="N59" s="326">
        <v>1</v>
      </c>
      <c r="O59" s="326"/>
      <c r="P59" s="326"/>
      <c r="Q59" s="326"/>
      <c r="R59" s="326"/>
      <c r="S59" s="326"/>
      <c r="T59" s="284"/>
      <c r="U59" s="45" t="s">
        <v>341</v>
      </c>
      <c r="V59" s="137" t="s">
        <v>434</v>
      </c>
      <c r="W59" s="143"/>
      <c r="X59" s="328"/>
      <c r="Y59" s="140">
        <v>0.34</v>
      </c>
      <c r="Z59" s="140"/>
      <c r="AA59" s="140"/>
      <c r="AB59" s="140"/>
      <c r="AC59" s="140"/>
      <c r="AD59" s="145" t="s">
        <v>435</v>
      </c>
      <c r="AE59" s="141"/>
      <c r="AF59" s="141"/>
      <c r="AG59" s="137"/>
      <c r="AH59" s="142"/>
    </row>
    <row r="60" spans="1:34" ht="51" hidden="1">
      <c r="A60" s="39" t="s">
        <v>355</v>
      </c>
      <c r="B60" s="43" t="s">
        <v>438</v>
      </c>
      <c r="C60" s="42" t="s">
        <v>439</v>
      </c>
      <c r="D60" s="42" t="s">
        <v>236</v>
      </c>
      <c r="E60" s="42" t="s">
        <v>441</v>
      </c>
      <c r="F60" s="42" t="s">
        <v>265</v>
      </c>
      <c r="G60" s="42" t="s">
        <v>443</v>
      </c>
      <c r="H60" s="42" t="s">
        <v>86</v>
      </c>
      <c r="I60" s="317">
        <v>100</v>
      </c>
      <c r="J60" s="337">
        <v>0.27</v>
      </c>
      <c r="K60" s="317">
        <v>0.53</v>
      </c>
      <c r="L60" s="317">
        <v>0.8</v>
      </c>
      <c r="M60" s="317">
        <v>1</v>
      </c>
      <c r="N60" s="337">
        <v>1</v>
      </c>
      <c r="O60" s="337"/>
      <c r="P60" s="337"/>
      <c r="Q60" s="337"/>
      <c r="R60" s="337"/>
      <c r="S60" s="337"/>
      <c r="T60" s="285">
        <f>+W61</f>
        <v>270201391</v>
      </c>
      <c r="U60" s="42"/>
      <c r="V60" s="42" t="s">
        <v>444</v>
      </c>
      <c r="W60" s="42"/>
      <c r="X60" s="329">
        <f>+Y60*Z60+Y60*AA60+Y60*AB60+Y60*AC60+Y61*Z61+Y61*AA61+Y61*AB61+Y61*AC61</f>
        <v>0</v>
      </c>
      <c r="Y60" s="41">
        <v>0.2</v>
      </c>
      <c r="Z60" s="41"/>
      <c r="AA60" s="41"/>
      <c r="AB60" s="41"/>
      <c r="AC60" s="41"/>
      <c r="AD60" s="42" t="s">
        <v>445</v>
      </c>
      <c r="AE60" s="178"/>
      <c r="AF60" s="178"/>
      <c r="AG60" s="42"/>
      <c r="AH60" s="42"/>
    </row>
    <row r="61" spans="1:34" ht="51" hidden="1">
      <c r="A61" s="39" t="s">
        <v>355</v>
      </c>
      <c r="B61" s="43" t="s">
        <v>438</v>
      </c>
      <c r="C61" s="42" t="s">
        <v>439</v>
      </c>
      <c r="D61" s="42" t="s">
        <v>236</v>
      </c>
      <c r="E61" s="42" t="s">
        <v>441</v>
      </c>
      <c r="F61" s="42" t="s">
        <v>265</v>
      </c>
      <c r="G61" s="42" t="s">
        <v>443</v>
      </c>
      <c r="H61" s="42" t="s">
        <v>86</v>
      </c>
      <c r="I61" s="318"/>
      <c r="J61" s="338">
        <v>0.27</v>
      </c>
      <c r="K61" s="318">
        <v>0.53</v>
      </c>
      <c r="L61" s="318">
        <v>0.8</v>
      </c>
      <c r="M61" s="318">
        <v>1</v>
      </c>
      <c r="N61" s="338">
        <v>1</v>
      </c>
      <c r="O61" s="338"/>
      <c r="P61" s="338"/>
      <c r="Q61" s="338"/>
      <c r="R61" s="338"/>
      <c r="S61" s="338"/>
      <c r="T61" s="286"/>
      <c r="U61" s="42" t="s">
        <v>319</v>
      </c>
      <c r="V61" s="42" t="s">
        <v>447</v>
      </c>
      <c r="W61" s="179">
        <f>798201391-W33-T26-T21+W25-T35-T37</f>
        <v>270201391</v>
      </c>
      <c r="X61" s="327"/>
      <c r="Y61" s="41">
        <v>0.8</v>
      </c>
      <c r="Z61" s="41"/>
      <c r="AA61" s="41"/>
      <c r="AB61" s="41"/>
      <c r="AC61" s="41"/>
      <c r="AD61" s="42" t="s">
        <v>448</v>
      </c>
      <c r="AE61" s="178"/>
      <c r="AF61" s="178"/>
      <c r="AG61" s="42"/>
      <c r="AH61" s="42"/>
    </row>
    <row r="62" spans="1:34" ht="51" hidden="1">
      <c r="A62" s="39" t="s">
        <v>355</v>
      </c>
      <c r="B62" s="43" t="s">
        <v>450</v>
      </c>
      <c r="C62" s="42" t="s">
        <v>451</v>
      </c>
      <c r="D62" s="42" t="s">
        <v>168</v>
      </c>
      <c r="E62" s="42" t="s">
        <v>453</v>
      </c>
      <c r="F62" s="42" t="s">
        <v>454</v>
      </c>
      <c r="G62" s="42" t="s">
        <v>456</v>
      </c>
      <c r="H62" s="42" t="s">
        <v>86</v>
      </c>
      <c r="I62" s="317" t="s">
        <v>134</v>
      </c>
      <c r="J62" s="337">
        <v>0.25</v>
      </c>
      <c r="K62" s="317">
        <v>0.5</v>
      </c>
      <c r="L62" s="317">
        <v>0.75</v>
      </c>
      <c r="M62" s="317">
        <v>1</v>
      </c>
      <c r="N62" s="337">
        <v>1</v>
      </c>
      <c r="O62" s="317"/>
      <c r="P62" s="317"/>
      <c r="Q62" s="317"/>
      <c r="R62" s="317"/>
      <c r="S62" s="317"/>
      <c r="T62" s="180"/>
      <c r="U62" s="42"/>
      <c r="V62" s="42" t="s">
        <v>457</v>
      </c>
      <c r="W62" s="42"/>
      <c r="X62" s="329">
        <f>+Y62*Z62+Y62*AA62+Y62*AB62+Y62*AC62+Y63*Z63+Y63*AA63+Y63*AB63+Y63*AC63</f>
        <v>0</v>
      </c>
      <c r="Y62" s="41">
        <v>0.5</v>
      </c>
      <c r="Z62" s="41"/>
      <c r="AA62" s="41"/>
      <c r="AB62" s="41"/>
      <c r="AC62" s="41"/>
      <c r="AD62" s="42" t="s">
        <v>458</v>
      </c>
      <c r="AE62" s="178"/>
      <c r="AF62" s="178"/>
      <c r="AG62" s="42"/>
      <c r="AH62" s="42"/>
    </row>
    <row r="63" spans="1:34" ht="51" hidden="1">
      <c r="A63" s="39" t="s">
        <v>355</v>
      </c>
      <c r="B63" s="43" t="s">
        <v>450</v>
      </c>
      <c r="C63" s="42" t="s">
        <v>451</v>
      </c>
      <c r="D63" s="42" t="s">
        <v>168</v>
      </c>
      <c r="E63" s="42" t="s">
        <v>453</v>
      </c>
      <c r="F63" s="42" t="s">
        <v>454</v>
      </c>
      <c r="G63" s="42" t="s">
        <v>456</v>
      </c>
      <c r="H63" s="42" t="s">
        <v>86</v>
      </c>
      <c r="I63" s="318"/>
      <c r="J63" s="338">
        <v>0.25</v>
      </c>
      <c r="K63" s="318">
        <v>0.5</v>
      </c>
      <c r="L63" s="318">
        <v>0.75</v>
      </c>
      <c r="M63" s="318">
        <v>1</v>
      </c>
      <c r="N63" s="338">
        <v>1</v>
      </c>
      <c r="O63" s="318"/>
      <c r="P63" s="318"/>
      <c r="Q63" s="318"/>
      <c r="R63" s="318"/>
      <c r="S63" s="318"/>
      <c r="T63" s="180"/>
      <c r="U63" s="42"/>
      <c r="V63" s="42" t="s">
        <v>461</v>
      </c>
      <c r="W63" s="42"/>
      <c r="X63" s="327"/>
      <c r="Y63" s="41">
        <v>0.5</v>
      </c>
      <c r="Z63" s="41"/>
      <c r="AA63" s="41"/>
      <c r="AB63" s="41"/>
      <c r="AC63" s="41"/>
      <c r="AD63" s="42" t="s">
        <v>462</v>
      </c>
      <c r="AE63" s="178"/>
      <c r="AF63" s="178"/>
      <c r="AG63" s="42"/>
      <c r="AH63" s="42"/>
    </row>
    <row r="64" spans="1:34" ht="51" hidden="1">
      <c r="A64" s="39" t="s">
        <v>355</v>
      </c>
      <c r="B64" s="43" t="s">
        <v>465</v>
      </c>
      <c r="C64" s="42" t="s">
        <v>466</v>
      </c>
      <c r="D64" s="42" t="s">
        <v>236</v>
      </c>
      <c r="E64" s="42" t="s">
        <v>468</v>
      </c>
      <c r="F64" s="42" t="s">
        <v>469</v>
      </c>
      <c r="G64" s="42" t="s">
        <v>472</v>
      </c>
      <c r="H64" s="42" t="s">
        <v>86</v>
      </c>
      <c r="I64" s="317">
        <v>100</v>
      </c>
      <c r="J64" s="337">
        <v>0.56000000000000005</v>
      </c>
      <c r="K64" s="317">
        <v>0.1</v>
      </c>
      <c r="L64" s="317">
        <v>0.17</v>
      </c>
      <c r="M64" s="317">
        <v>0.17</v>
      </c>
      <c r="N64" s="337">
        <v>1</v>
      </c>
      <c r="O64" s="317"/>
      <c r="P64" s="317"/>
      <c r="Q64" s="317"/>
      <c r="R64" s="317"/>
      <c r="S64" s="317"/>
      <c r="T64" s="180"/>
      <c r="U64" s="42" t="s">
        <v>341</v>
      </c>
      <c r="V64" s="133" t="s">
        <v>473</v>
      </c>
      <c r="W64" s="212"/>
      <c r="X64" s="330">
        <f>+Y64*Z64+Y64*AA64+Y64*AB64+Y64*AC64+Y65*Z65+Y65*AA65+Y65*AB65+Y65*AC65</f>
        <v>0</v>
      </c>
      <c r="Y64" s="213">
        <v>0.3</v>
      </c>
      <c r="Z64" s="134"/>
      <c r="AA64" s="134"/>
      <c r="AB64" s="134"/>
      <c r="AC64" s="134"/>
      <c r="AD64" s="133" t="s">
        <v>474</v>
      </c>
      <c r="AE64" s="135"/>
      <c r="AF64" s="135"/>
      <c r="AG64" s="133"/>
      <c r="AH64" s="133"/>
    </row>
    <row r="65" spans="1:34" ht="51" hidden="1">
      <c r="A65" s="39" t="s">
        <v>355</v>
      </c>
      <c r="B65" s="43" t="s">
        <v>465</v>
      </c>
      <c r="C65" s="42" t="s">
        <v>466</v>
      </c>
      <c r="D65" s="42" t="s">
        <v>236</v>
      </c>
      <c r="E65" s="42" t="s">
        <v>468</v>
      </c>
      <c r="F65" s="42" t="s">
        <v>469</v>
      </c>
      <c r="G65" s="42" t="s">
        <v>472</v>
      </c>
      <c r="H65" s="42" t="s">
        <v>86</v>
      </c>
      <c r="I65" s="318">
        <v>100</v>
      </c>
      <c r="J65" s="338">
        <v>0.56000000000000005</v>
      </c>
      <c r="K65" s="318">
        <v>0.1</v>
      </c>
      <c r="L65" s="318">
        <v>0.17</v>
      </c>
      <c r="M65" s="318">
        <v>0.17</v>
      </c>
      <c r="N65" s="338">
        <v>1</v>
      </c>
      <c r="O65" s="318"/>
      <c r="P65" s="318"/>
      <c r="Q65" s="318"/>
      <c r="R65" s="318"/>
      <c r="S65" s="318"/>
      <c r="T65" s="180"/>
      <c r="U65" s="42" t="s">
        <v>341</v>
      </c>
      <c r="V65" s="133" t="s">
        <v>476</v>
      </c>
      <c r="W65" s="212"/>
      <c r="X65" s="330"/>
      <c r="Y65" s="213">
        <v>0.7</v>
      </c>
      <c r="Z65" s="134"/>
      <c r="AA65" s="134"/>
      <c r="AB65" s="134"/>
      <c r="AC65" s="134"/>
      <c r="AD65" s="133" t="s">
        <v>477</v>
      </c>
      <c r="AE65" s="135"/>
      <c r="AF65" s="135"/>
      <c r="AG65" s="133"/>
      <c r="AH65" s="133"/>
    </row>
    <row r="66" spans="1:34" ht="15.95" hidden="1" customHeight="1">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366"/>
      <c r="Y66" s="277"/>
      <c r="Z66" s="277"/>
      <c r="AA66" s="277"/>
      <c r="AB66" s="277"/>
      <c r="AC66" s="277"/>
      <c r="AD66" s="277"/>
      <c r="AE66" s="277"/>
      <c r="AF66" s="277"/>
      <c r="AG66" s="277"/>
      <c r="AH66" s="277"/>
    </row>
    <row r="67" spans="1:34" ht="48" hidden="1" customHeight="1">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row>
    <row r="68" spans="1:34" hidden="1"/>
    <row r="69" spans="1:34" hidden="1"/>
    <row r="70" spans="1:34" hidden="1">
      <c r="E70" s="8">
        <f>50/29</f>
        <v>1.7241379310344827</v>
      </c>
    </row>
    <row r="71" spans="1:34" hidden="1"/>
    <row r="72" spans="1:34" hidden="1"/>
    <row r="73" spans="1:34" hidden="1"/>
    <row r="74" spans="1:34" hidden="1"/>
    <row r="75" spans="1:34" hidden="1"/>
    <row r="76" spans="1:34" hidden="1"/>
    <row r="77" spans="1:34" hidden="1"/>
    <row r="78" spans="1:34" hidden="1"/>
    <row r="79" spans="1:34" hidden="1"/>
    <row r="80" spans="1:34" hidden="1"/>
    <row r="81" hidden="1"/>
    <row r="82" hidden="1"/>
    <row r="83" hidden="1"/>
    <row r="84" hidden="1"/>
    <row r="85" hidden="1"/>
    <row r="86" hidden="1"/>
    <row r="87" hidden="1"/>
    <row r="88" hidden="1"/>
    <row r="89" hidden="1"/>
    <row r="90" hidden="1"/>
    <row r="91" hidden="1"/>
    <row r="92" hidden="1"/>
    <row r="93" hidden="1"/>
    <row r="94" hidden="1"/>
    <row r="95" hidden="1"/>
    <row r="96" hidden="1"/>
    <row r="97" spans="10:19" hidden="1"/>
    <row r="98" spans="10:19" hidden="1"/>
    <row r="99" spans="10:19" hidden="1"/>
    <row r="100" spans="10:19" hidden="1"/>
    <row r="101" spans="10:19" hidden="1"/>
    <row r="102" spans="10:19" hidden="1"/>
    <row r="103" spans="10:19" hidden="1"/>
    <row r="104" spans="10:19" hidden="1"/>
    <row r="105" spans="10:19" hidden="1"/>
    <row r="106" spans="10:19" hidden="1"/>
    <row r="107" spans="10:19" hidden="1"/>
    <row r="110" spans="10:19">
      <c r="J110" s="264"/>
      <c r="N110" s="264"/>
      <c r="O110" s="264"/>
      <c r="S110" s="264"/>
    </row>
    <row r="111" spans="10:19">
      <c r="J111" s="264"/>
      <c r="N111" s="264"/>
      <c r="O111" s="264"/>
      <c r="S111" s="264"/>
    </row>
    <row r="112" spans="10:19">
      <c r="J112" s="264"/>
      <c r="N112" s="264"/>
      <c r="O112" s="264"/>
      <c r="S112" s="264"/>
    </row>
  </sheetData>
  <autoFilter ref="A2:AH107" xr:uid="{00000000-0009-0000-0000-000005000000}">
    <filterColumn colId="2">
      <filters>
        <filter val="Daniel Rodríguez"/>
        <filter val="Daniel Rodríguez Rubiano"/>
        <filter val="Jeny Patricia Gutiérrez"/>
      </filters>
    </filterColumn>
  </autoFilter>
  <mergeCells count="172">
    <mergeCell ref="X62:X63"/>
    <mergeCell ref="R60:R61"/>
    <mergeCell ref="S60:S61"/>
    <mergeCell ref="T60:T61"/>
    <mergeCell ref="X60:X61"/>
    <mergeCell ref="A66:AH66"/>
    <mergeCell ref="A67:AH67"/>
    <mergeCell ref="O64:O65"/>
    <mergeCell ref="P64:P65"/>
    <mergeCell ref="Q64:Q65"/>
    <mergeCell ref="R64:R65"/>
    <mergeCell ref="S64:S65"/>
    <mergeCell ref="X64:X65"/>
    <mergeCell ref="I64:I65"/>
    <mergeCell ref="J64:J65"/>
    <mergeCell ref="K64:K65"/>
    <mergeCell ref="L64:L65"/>
    <mergeCell ref="M64:M65"/>
    <mergeCell ref="N64:N65"/>
    <mergeCell ref="O57:O59"/>
    <mergeCell ref="P57:P59"/>
    <mergeCell ref="Q57:Q59"/>
    <mergeCell ref="R57:R59"/>
    <mergeCell ref="S57:S59"/>
    <mergeCell ref="T57:T59"/>
    <mergeCell ref="O62:O63"/>
    <mergeCell ref="P62:P63"/>
    <mergeCell ref="Q62:Q63"/>
    <mergeCell ref="R62:R63"/>
    <mergeCell ref="S62:S63"/>
    <mergeCell ref="T54:T56"/>
    <mergeCell ref="X54:X56"/>
    <mergeCell ref="I57:I59"/>
    <mergeCell ref="J57:J59"/>
    <mergeCell ref="K57:K59"/>
    <mergeCell ref="L57:L59"/>
    <mergeCell ref="M57:M59"/>
    <mergeCell ref="N57:N59"/>
    <mergeCell ref="I62:I63"/>
    <mergeCell ref="J62:J63"/>
    <mergeCell ref="K62:K63"/>
    <mergeCell ref="L62:L63"/>
    <mergeCell ref="M62:M63"/>
    <mergeCell ref="N62:N63"/>
    <mergeCell ref="X57:X59"/>
    <mergeCell ref="I60:I61"/>
    <mergeCell ref="J60:J61"/>
    <mergeCell ref="K60:K61"/>
    <mergeCell ref="L60:L61"/>
    <mergeCell ref="M60:M61"/>
    <mergeCell ref="N60:N61"/>
    <mergeCell ref="O60:O61"/>
    <mergeCell ref="P60:P61"/>
    <mergeCell ref="Q60:Q61"/>
    <mergeCell ref="X50:X53"/>
    <mergeCell ref="I54:I56"/>
    <mergeCell ref="J54:J56"/>
    <mergeCell ref="K54:K56"/>
    <mergeCell ref="L54:L56"/>
    <mergeCell ref="M54:M56"/>
    <mergeCell ref="N54:N56"/>
    <mergeCell ref="O54:O56"/>
    <mergeCell ref="P54:P56"/>
    <mergeCell ref="Q54:Q56"/>
    <mergeCell ref="O50:O53"/>
    <mergeCell ref="P50:P53"/>
    <mergeCell ref="Q50:Q53"/>
    <mergeCell ref="R50:R53"/>
    <mergeCell ref="S50:S53"/>
    <mergeCell ref="T50:T53"/>
    <mergeCell ref="I50:I53"/>
    <mergeCell ref="J50:J53"/>
    <mergeCell ref="K50:K53"/>
    <mergeCell ref="L50:L53"/>
    <mergeCell ref="M50:M53"/>
    <mergeCell ref="N50:N53"/>
    <mergeCell ref="R54:R56"/>
    <mergeCell ref="S54:S56"/>
    <mergeCell ref="O48:O49"/>
    <mergeCell ref="P48:P49"/>
    <mergeCell ref="Q48:Q49"/>
    <mergeCell ref="R48:R49"/>
    <mergeCell ref="S48:S49"/>
    <mergeCell ref="X48:X49"/>
    <mergeCell ref="I48:I49"/>
    <mergeCell ref="J48:J49"/>
    <mergeCell ref="K48:K49"/>
    <mergeCell ref="L48:L49"/>
    <mergeCell ref="M48:M49"/>
    <mergeCell ref="N48:N49"/>
    <mergeCell ref="T39:T42"/>
    <mergeCell ref="X39:X42"/>
    <mergeCell ref="I43:I47"/>
    <mergeCell ref="J43:J47"/>
    <mergeCell ref="K43:K47"/>
    <mergeCell ref="L43:L47"/>
    <mergeCell ref="M43:M47"/>
    <mergeCell ref="N43:N47"/>
    <mergeCell ref="T43:T47"/>
    <mergeCell ref="X43:X47"/>
    <mergeCell ref="X28:X29"/>
    <mergeCell ref="I31:I33"/>
    <mergeCell ref="T31:T33"/>
    <mergeCell ref="X31:X33"/>
    <mergeCell ref="T35:T36"/>
    <mergeCell ref="X35:X36"/>
    <mergeCell ref="O26:O27"/>
    <mergeCell ref="S26:S27"/>
    <mergeCell ref="T26:T27"/>
    <mergeCell ref="X26:X27"/>
    <mergeCell ref="I28:I29"/>
    <mergeCell ref="J28:J29"/>
    <mergeCell ref="N28:N29"/>
    <mergeCell ref="O28:O29"/>
    <mergeCell ref="S28:S29"/>
    <mergeCell ref="T28:T29"/>
    <mergeCell ref="I26:I27"/>
    <mergeCell ref="J26:J27"/>
    <mergeCell ref="K26:K27"/>
    <mergeCell ref="L26:L27"/>
    <mergeCell ref="M26:M27"/>
    <mergeCell ref="N26:N27"/>
    <mergeCell ref="I21:I25"/>
    <mergeCell ref="J21:J25"/>
    <mergeCell ref="K21:K25"/>
    <mergeCell ref="L21:L25"/>
    <mergeCell ref="M21:M25"/>
    <mergeCell ref="N21:N25"/>
    <mergeCell ref="O21:O25"/>
    <mergeCell ref="T21:T25"/>
    <mergeCell ref="X21:X25"/>
    <mergeCell ref="I15:I17"/>
    <mergeCell ref="J15:J17"/>
    <mergeCell ref="K15:K17"/>
    <mergeCell ref="L15:L17"/>
    <mergeCell ref="M15:M17"/>
    <mergeCell ref="N15:N17"/>
    <mergeCell ref="T15:T17"/>
    <mergeCell ref="X15:X17"/>
    <mergeCell ref="X18:X20"/>
    <mergeCell ref="I18:I20"/>
    <mergeCell ref="J18:J20"/>
    <mergeCell ref="K18:K20"/>
    <mergeCell ref="L18:L20"/>
    <mergeCell ref="M18:M20"/>
    <mergeCell ref="N18:N20"/>
    <mergeCell ref="O8:O9"/>
    <mergeCell ref="S8:S9"/>
    <mergeCell ref="X8:X9"/>
    <mergeCell ref="I10:I13"/>
    <mergeCell ref="J10:J13"/>
    <mergeCell ref="K10:K13"/>
    <mergeCell ref="L10:L13"/>
    <mergeCell ref="M10:M13"/>
    <mergeCell ref="N10:N13"/>
    <mergeCell ref="T10:T13"/>
    <mergeCell ref="I8:I9"/>
    <mergeCell ref="J8:J9"/>
    <mergeCell ref="K8:K9"/>
    <mergeCell ref="L8:L9"/>
    <mergeCell ref="M8:M9"/>
    <mergeCell ref="N8:N9"/>
    <mergeCell ref="X10:X13"/>
    <mergeCell ref="A1:AH1"/>
    <mergeCell ref="I3:I5"/>
    <mergeCell ref="J3:J5"/>
    <mergeCell ref="K3:K5"/>
    <mergeCell ref="L3:L5"/>
    <mergeCell ref="M3:M5"/>
    <mergeCell ref="N3:N5"/>
    <mergeCell ref="T3:T5"/>
    <mergeCell ref="X3:X5"/>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headerFooter>
    <oddHeader xml:space="preserve">&amp;L&amp;"Arial,Negrita"&amp;12
</oddHeader>
    <oddFooter xml:space="preserve">&amp;L
Página:&amp;P/&amp;N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AI107"/>
  <sheetViews>
    <sheetView tabSelected="1" topLeftCell="C2" zoomScaleNormal="100" zoomScaleSheetLayoutView="100" workbookViewId="0">
      <pane ySplit="1" topLeftCell="A8" activePane="bottomLeft" state="frozen"/>
      <selection activeCell="A2" sqref="A2"/>
      <selection pane="bottomLeft" activeCell="AE38" sqref="AE38"/>
    </sheetView>
  </sheetViews>
  <sheetFormatPr baseColWidth="10" defaultColWidth="11" defaultRowHeight="15"/>
  <cols>
    <col min="1" max="2" width="30.7109375" style="8" customWidth="1"/>
    <col min="3" max="3" width="30.85546875" style="8" customWidth="1"/>
    <col min="4" max="4" width="19.85546875" style="8" customWidth="1"/>
    <col min="5" max="5" width="27.5703125" style="8" customWidth="1"/>
    <col min="6" max="6" width="19.85546875" style="8" customWidth="1"/>
    <col min="7" max="7" width="43.85546875" style="8" customWidth="1"/>
    <col min="8" max="10" width="15.7109375" style="8" customWidth="1"/>
    <col min="11" max="13" width="15.7109375" style="8" hidden="1" customWidth="1"/>
    <col min="14" max="15" width="15.7109375" style="8" customWidth="1"/>
    <col min="16" max="18" width="15.7109375" style="8" hidden="1" customWidth="1"/>
    <col min="19" max="19" width="15.7109375" style="8" customWidth="1"/>
    <col min="20" max="20" width="24" style="8" hidden="1" customWidth="1"/>
    <col min="21" max="21" width="24.85546875" style="8" hidden="1" customWidth="1"/>
    <col min="22" max="22" width="44.140625" style="8" customWidth="1"/>
    <col min="23" max="23" width="17.42578125" style="8" bestFit="1" customWidth="1"/>
    <col min="24" max="24" width="17.42578125" style="8" customWidth="1"/>
    <col min="25" max="26" width="15.7109375" style="8" customWidth="1"/>
    <col min="27" max="29" width="15.7109375" style="8" hidden="1" customWidth="1"/>
    <col min="30" max="30" width="39.42578125" style="8" customWidth="1"/>
    <col min="31" max="31" width="43.5703125" style="8" customWidth="1"/>
    <col min="32" max="34" width="31.7109375" style="8" hidden="1" customWidth="1"/>
    <col min="35" max="16384" width="11" style="8"/>
  </cols>
  <sheetData>
    <row r="1" spans="1:34" ht="117.75"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13.1" customHeight="1">
      <c r="A2" s="11" t="s">
        <v>2</v>
      </c>
      <c r="B2" s="6" t="s">
        <v>8</v>
      </c>
      <c r="C2" s="6" t="s">
        <v>9</v>
      </c>
      <c r="D2" s="6" t="s">
        <v>10</v>
      </c>
      <c r="E2" s="6" t="s">
        <v>12</v>
      </c>
      <c r="F2" s="6" t="s">
        <v>13</v>
      </c>
      <c r="G2" s="6" t="s">
        <v>17</v>
      </c>
      <c r="H2" s="6" t="s">
        <v>18</v>
      </c>
      <c r="I2" s="6" t="s">
        <v>19</v>
      </c>
      <c r="J2" s="6" t="s">
        <v>20</v>
      </c>
      <c r="K2" s="6" t="s">
        <v>21</v>
      </c>
      <c r="L2" s="6" t="s">
        <v>22</v>
      </c>
      <c r="M2" s="6" t="s">
        <v>23</v>
      </c>
      <c r="N2" s="6" t="s">
        <v>24</v>
      </c>
      <c r="O2" s="186" t="s">
        <v>484</v>
      </c>
      <c r="P2" s="186" t="s">
        <v>485</v>
      </c>
      <c r="Q2" s="186" t="s">
        <v>486</v>
      </c>
      <c r="R2" s="186" t="s">
        <v>487</v>
      </c>
      <c r="S2" s="186" t="s">
        <v>488</v>
      </c>
      <c r="T2" s="6" t="s">
        <v>25</v>
      </c>
      <c r="U2" s="6" t="s">
        <v>26</v>
      </c>
      <c r="V2" s="6" t="s">
        <v>27</v>
      </c>
      <c r="W2" s="6" t="s">
        <v>28</v>
      </c>
      <c r="X2" s="186" t="s">
        <v>489</v>
      </c>
      <c r="Y2" s="6" t="s">
        <v>29</v>
      </c>
      <c r="Z2" s="186" t="s">
        <v>490</v>
      </c>
      <c r="AA2" s="186" t="s">
        <v>491</v>
      </c>
      <c r="AB2" s="186" t="s">
        <v>492</v>
      </c>
      <c r="AC2" s="186" t="s">
        <v>493</v>
      </c>
      <c r="AD2" s="6" t="s">
        <v>30</v>
      </c>
      <c r="AE2" s="188" t="s">
        <v>494</v>
      </c>
      <c r="AF2" s="188" t="s">
        <v>495</v>
      </c>
      <c r="AG2" s="188" t="s">
        <v>496</v>
      </c>
      <c r="AH2" s="188" t="s">
        <v>497</v>
      </c>
    </row>
    <row r="3" spans="1:34" ht="115.5" hidden="1" customHeight="1">
      <c r="A3" s="15" t="s">
        <v>75</v>
      </c>
      <c r="B3" s="14" t="s">
        <v>78</v>
      </c>
      <c r="C3" s="17" t="s">
        <v>79</v>
      </c>
      <c r="D3" s="17" t="s">
        <v>80</v>
      </c>
      <c r="E3" s="17" t="s">
        <v>82</v>
      </c>
      <c r="F3" s="17" t="s">
        <v>83</v>
      </c>
      <c r="G3" s="18" t="s">
        <v>85</v>
      </c>
      <c r="H3" s="17" t="s">
        <v>86</v>
      </c>
      <c r="I3" s="349">
        <v>1</v>
      </c>
      <c r="J3" s="349">
        <v>0.25</v>
      </c>
      <c r="K3" s="349">
        <v>0.5</v>
      </c>
      <c r="L3" s="349">
        <v>0.75</v>
      </c>
      <c r="M3" s="349">
        <v>1</v>
      </c>
      <c r="N3" s="349">
        <v>1</v>
      </c>
      <c r="O3" s="60"/>
      <c r="P3" s="60"/>
      <c r="Q3" s="60"/>
      <c r="R3" s="60"/>
      <c r="S3" s="60"/>
      <c r="T3" s="287">
        <v>966900000</v>
      </c>
      <c r="U3" s="17" t="s">
        <v>87</v>
      </c>
      <c r="V3" s="18" t="s">
        <v>88</v>
      </c>
      <c r="W3" s="61">
        <v>643600000</v>
      </c>
      <c r="X3" s="290">
        <f>+Y3*Z3+Y3*AA3+Y3*AB3+Y3*AC3+Y4*Z4+Y4*AA4+Y4*AB4+Y4*AC4+Y5*Z5+Y5*AA5+Y5*AB5+Y5*AC5</f>
        <v>0</v>
      </c>
      <c r="Y3" s="60">
        <v>0.5</v>
      </c>
      <c r="Z3" s="60"/>
      <c r="AA3" s="60"/>
      <c r="AB3" s="60"/>
      <c r="AC3" s="60"/>
      <c r="AD3" s="17" t="s">
        <v>89</v>
      </c>
      <c r="AE3" s="62"/>
      <c r="AF3" s="62"/>
      <c r="AG3" s="17"/>
      <c r="AH3" s="17"/>
    </row>
    <row r="4" spans="1:34" ht="113.25" hidden="1" customHeight="1">
      <c r="A4" s="15" t="s">
        <v>75</v>
      </c>
      <c r="B4" s="14" t="s">
        <v>78</v>
      </c>
      <c r="C4" s="17" t="s">
        <v>79</v>
      </c>
      <c r="D4" s="17" t="s">
        <v>80</v>
      </c>
      <c r="E4" s="17" t="s">
        <v>82</v>
      </c>
      <c r="F4" s="17" t="s">
        <v>83</v>
      </c>
      <c r="G4" s="18" t="s">
        <v>85</v>
      </c>
      <c r="H4" s="17" t="s">
        <v>86</v>
      </c>
      <c r="I4" s="350"/>
      <c r="J4" s="350">
        <v>0.25</v>
      </c>
      <c r="K4" s="350">
        <v>0.5</v>
      </c>
      <c r="L4" s="350">
        <v>0.75</v>
      </c>
      <c r="M4" s="350">
        <v>1</v>
      </c>
      <c r="N4" s="350">
        <v>1</v>
      </c>
      <c r="O4" s="181"/>
      <c r="P4" s="181"/>
      <c r="Q4" s="181"/>
      <c r="R4" s="181"/>
      <c r="S4" s="181"/>
      <c r="T4" s="288"/>
      <c r="U4" s="17" t="s">
        <v>87</v>
      </c>
      <c r="V4" s="17" t="s">
        <v>93</v>
      </c>
      <c r="W4" s="61">
        <v>190200000</v>
      </c>
      <c r="X4" s="291"/>
      <c r="Y4" s="60">
        <v>0.25</v>
      </c>
      <c r="Z4" s="60"/>
      <c r="AA4" s="60"/>
      <c r="AB4" s="60"/>
      <c r="AC4" s="60"/>
      <c r="AD4" s="17" t="s">
        <v>94</v>
      </c>
      <c r="AE4" s="62"/>
      <c r="AF4" s="62"/>
      <c r="AG4" s="17"/>
      <c r="AH4" s="17"/>
    </row>
    <row r="5" spans="1:34" ht="104.25" hidden="1" customHeight="1">
      <c r="A5" s="15" t="s">
        <v>75</v>
      </c>
      <c r="B5" s="14" t="s">
        <v>78</v>
      </c>
      <c r="C5" s="17" t="s">
        <v>79</v>
      </c>
      <c r="D5" s="17" t="s">
        <v>80</v>
      </c>
      <c r="E5" s="17" t="s">
        <v>82</v>
      </c>
      <c r="F5" s="17" t="s">
        <v>83</v>
      </c>
      <c r="G5" s="18" t="s">
        <v>85</v>
      </c>
      <c r="H5" s="17" t="s">
        <v>86</v>
      </c>
      <c r="I5" s="351"/>
      <c r="J5" s="351">
        <v>0.25</v>
      </c>
      <c r="K5" s="351">
        <v>0.5</v>
      </c>
      <c r="L5" s="351">
        <v>0.75</v>
      </c>
      <c r="M5" s="351">
        <v>1</v>
      </c>
      <c r="N5" s="351">
        <v>1</v>
      </c>
      <c r="O5" s="189"/>
      <c r="P5" s="181"/>
      <c r="Q5" s="181"/>
      <c r="R5" s="181"/>
      <c r="S5" s="181"/>
      <c r="T5" s="289"/>
      <c r="U5" s="17" t="s">
        <v>87</v>
      </c>
      <c r="V5" s="17" t="s">
        <v>96</v>
      </c>
      <c r="W5" s="61">
        <v>133100000</v>
      </c>
      <c r="X5" s="292"/>
      <c r="Y5" s="60">
        <v>0.25</v>
      </c>
      <c r="Z5" s="60"/>
      <c r="AA5" s="60"/>
      <c r="AB5" s="60"/>
      <c r="AC5" s="60"/>
      <c r="AD5" s="17" t="s">
        <v>97</v>
      </c>
      <c r="AE5" s="62"/>
      <c r="AF5" s="62"/>
      <c r="AG5" s="17"/>
      <c r="AH5" s="17"/>
    </row>
    <row r="6" spans="1:34" ht="76.5" hidden="1">
      <c r="A6" s="15" t="s">
        <v>75</v>
      </c>
      <c r="B6" s="15" t="s">
        <v>99</v>
      </c>
      <c r="C6" s="18" t="s">
        <v>79</v>
      </c>
      <c r="D6" s="17" t="s">
        <v>80</v>
      </c>
      <c r="E6" s="18" t="s">
        <v>101</v>
      </c>
      <c r="F6" s="18" t="s">
        <v>83</v>
      </c>
      <c r="G6" s="18" t="s">
        <v>103</v>
      </c>
      <c r="H6" s="18" t="s">
        <v>86</v>
      </c>
      <c r="I6" s="190">
        <v>0</v>
      </c>
      <c r="J6" s="190">
        <v>0.25</v>
      </c>
      <c r="K6" s="190">
        <v>0.5</v>
      </c>
      <c r="L6" s="190">
        <v>0.75</v>
      </c>
      <c r="M6" s="190">
        <v>1</v>
      </c>
      <c r="N6" s="190">
        <v>1</v>
      </c>
      <c r="O6" s="63"/>
      <c r="P6" s="63"/>
      <c r="Q6" s="63"/>
      <c r="R6" s="63"/>
      <c r="S6" s="63"/>
      <c r="T6" s="64">
        <v>88000000</v>
      </c>
      <c r="U6" s="18" t="s">
        <v>87</v>
      </c>
      <c r="V6" s="18" t="s">
        <v>104</v>
      </c>
      <c r="W6" s="65">
        <v>88000000</v>
      </c>
      <c r="X6" s="65">
        <f>+Y6*Z6+Y6*AA6+Y6*AB6+Y6*AC6</f>
        <v>0</v>
      </c>
      <c r="Y6" s="63">
        <v>1</v>
      </c>
      <c r="Z6" s="63"/>
      <c r="AA6" s="63"/>
      <c r="AB6" s="63"/>
      <c r="AC6" s="63"/>
      <c r="AD6" s="18" t="s">
        <v>105</v>
      </c>
      <c r="AE6" s="66"/>
      <c r="AF6" s="66"/>
      <c r="AG6" s="18"/>
      <c r="AH6" s="18"/>
    </row>
    <row r="7" spans="1:34" ht="102" hidden="1" customHeight="1">
      <c r="A7" s="15" t="s">
        <v>75</v>
      </c>
      <c r="B7" s="15" t="s">
        <v>108</v>
      </c>
      <c r="C7" s="68" t="s">
        <v>109</v>
      </c>
      <c r="D7" s="68" t="s">
        <v>110</v>
      </c>
      <c r="E7" s="68" t="s">
        <v>112</v>
      </c>
      <c r="F7" s="68" t="s">
        <v>113</v>
      </c>
      <c r="G7" s="68" t="s">
        <v>116</v>
      </c>
      <c r="H7" s="68" t="s">
        <v>117</v>
      </c>
      <c r="I7" s="191">
        <v>6</v>
      </c>
      <c r="J7" s="191">
        <v>6</v>
      </c>
      <c r="K7" s="191">
        <v>12</v>
      </c>
      <c r="L7" s="191">
        <v>25</v>
      </c>
      <c r="M7" s="191">
        <v>38</v>
      </c>
      <c r="N7" s="191">
        <v>38</v>
      </c>
      <c r="O7" s="68"/>
      <c r="P7" s="68"/>
      <c r="Q7" s="68"/>
      <c r="R7" s="68"/>
      <c r="S7" s="68"/>
      <c r="T7" s="69">
        <v>99200000</v>
      </c>
      <c r="U7" s="68" t="s">
        <v>118</v>
      </c>
      <c r="V7" s="68" t="s">
        <v>119</v>
      </c>
      <c r="W7" s="65">
        <v>99200000</v>
      </c>
      <c r="X7" s="65">
        <f>+Y7*Z7+Y7*AA7+Y7*AB7+Y7*AC7</f>
        <v>0</v>
      </c>
      <c r="Y7" s="63">
        <v>1</v>
      </c>
      <c r="Z7" s="63"/>
      <c r="AA7" s="63"/>
      <c r="AB7" s="63"/>
      <c r="AC7" s="63"/>
      <c r="AD7" s="18" t="s">
        <v>120</v>
      </c>
      <c r="AE7" s="66"/>
      <c r="AF7" s="66"/>
      <c r="AG7" s="68"/>
      <c r="AH7" s="68"/>
    </row>
    <row r="8" spans="1:34" ht="178.5" customHeight="1">
      <c r="A8" s="15" t="s">
        <v>75</v>
      </c>
      <c r="B8" s="15" t="s">
        <v>124</v>
      </c>
      <c r="C8" s="17" t="s">
        <v>125</v>
      </c>
      <c r="D8" s="17" t="s">
        <v>126</v>
      </c>
      <c r="E8" s="17" t="s">
        <v>128</v>
      </c>
      <c r="F8" s="17" t="s">
        <v>129</v>
      </c>
      <c r="G8" s="17" t="s">
        <v>133</v>
      </c>
      <c r="H8" s="17" t="s">
        <v>86</v>
      </c>
      <c r="I8" s="349">
        <v>0.9</v>
      </c>
      <c r="J8" s="349">
        <v>0.9</v>
      </c>
      <c r="K8" s="349">
        <v>0.9</v>
      </c>
      <c r="L8" s="349">
        <v>0.9</v>
      </c>
      <c r="M8" s="349">
        <v>0.9</v>
      </c>
      <c r="N8" s="349">
        <v>0.9</v>
      </c>
      <c r="O8" s="367"/>
      <c r="P8" s="60"/>
      <c r="Q8" s="60"/>
      <c r="R8" s="60"/>
      <c r="S8" s="367"/>
      <c r="T8" s="17"/>
      <c r="U8" s="18" t="s">
        <v>134</v>
      </c>
      <c r="V8" s="17" t="s">
        <v>135</v>
      </c>
      <c r="W8" s="17"/>
      <c r="X8" s="319">
        <f>+Y8*Z8+Y8*AA8+Y8*AB8+Y8*AC8+Y9*Z9+Y9*AA9+Y9*AB9+Y9*AC9</f>
        <v>0.25</v>
      </c>
      <c r="Y8" s="60">
        <v>0.5</v>
      </c>
      <c r="Z8" s="60">
        <v>0.25</v>
      </c>
      <c r="AA8" s="60"/>
      <c r="AB8" s="60"/>
      <c r="AC8" s="60"/>
      <c r="AD8" s="17" t="s">
        <v>136</v>
      </c>
      <c r="AE8" s="62" t="s">
        <v>526</v>
      </c>
      <c r="AF8" s="62"/>
      <c r="AG8" s="17"/>
      <c r="AH8" s="17"/>
    </row>
    <row r="9" spans="1:34" ht="109.5" customHeight="1">
      <c r="A9" s="15" t="s">
        <v>75</v>
      </c>
      <c r="B9" s="15" t="s">
        <v>138</v>
      </c>
      <c r="C9" s="17" t="s">
        <v>125</v>
      </c>
      <c r="D9" s="17" t="s">
        <v>126</v>
      </c>
      <c r="E9" s="17" t="s">
        <v>128</v>
      </c>
      <c r="F9" s="17" t="s">
        <v>129</v>
      </c>
      <c r="G9" s="17" t="s">
        <v>133</v>
      </c>
      <c r="H9" s="17" t="s">
        <v>86</v>
      </c>
      <c r="I9" s="351"/>
      <c r="J9" s="351">
        <v>0.9</v>
      </c>
      <c r="K9" s="351">
        <v>0.9</v>
      </c>
      <c r="L9" s="351">
        <v>0.9</v>
      </c>
      <c r="M9" s="351">
        <v>0.9</v>
      </c>
      <c r="N9" s="351">
        <v>0.9</v>
      </c>
      <c r="O9" s="368"/>
      <c r="P9" s="60"/>
      <c r="Q9" s="60"/>
      <c r="R9" s="60"/>
      <c r="S9" s="368"/>
      <c r="T9" s="17"/>
      <c r="U9" s="18" t="s">
        <v>134</v>
      </c>
      <c r="V9" s="71" t="s">
        <v>139</v>
      </c>
      <c r="W9" s="71"/>
      <c r="X9" s="320"/>
      <c r="Y9" s="72">
        <v>0.5</v>
      </c>
      <c r="Z9" s="72">
        <v>0.25</v>
      </c>
      <c r="AA9" s="72"/>
      <c r="AB9" s="72"/>
      <c r="AC9" s="72"/>
      <c r="AD9" s="71" t="s">
        <v>140</v>
      </c>
      <c r="AE9" s="230" t="s">
        <v>527</v>
      </c>
      <c r="AF9" s="73"/>
      <c r="AG9" s="71"/>
      <c r="AH9" s="71"/>
    </row>
    <row r="10" spans="1:34" ht="69.75" hidden="1" customHeight="1">
      <c r="A10" s="15" t="s">
        <v>75</v>
      </c>
      <c r="B10" s="15" t="s">
        <v>143</v>
      </c>
      <c r="C10" s="18" t="s">
        <v>79</v>
      </c>
      <c r="D10" s="18" t="s">
        <v>80</v>
      </c>
      <c r="E10" s="18" t="s">
        <v>145</v>
      </c>
      <c r="F10" s="18" t="s">
        <v>83</v>
      </c>
      <c r="G10" s="18" t="s">
        <v>147</v>
      </c>
      <c r="H10" s="18" t="s">
        <v>86</v>
      </c>
      <c r="I10" s="319">
        <v>1</v>
      </c>
      <c r="J10" s="319">
        <v>0.1</v>
      </c>
      <c r="K10" s="319">
        <v>0.3</v>
      </c>
      <c r="L10" s="319">
        <v>0.8</v>
      </c>
      <c r="M10" s="319">
        <v>1</v>
      </c>
      <c r="N10" s="319">
        <v>1</v>
      </c>
      <c r="O10" s="63"/>
      <c r="P10" s="63"/>
      <c r="Q10" s="63"/>
      <c r="R10" s="63"/>
      <c r="S10" s="63"/>
      <c r="T10" s="290">
        <f>+W10+W11+W12+W13</f>
        <v>1500000000</v>
      </c>
      <c r="U10" s="18" t="s">
        <v>148</v>
      </c>
      <c r="V10" s="18" t="s">
        <v>149</v>
      </c>
      <c r="W10" s="65">
        <v>77000000</v>
      </c>
      <c r="X10" s="319">
        <f>+Y10*Z10+Y10*AA10+Y10*AB10+Y10*AC10+Y11*Z11+Y11*AA11+Y11*AB11+Y11*AC11+Y12*Z12+Y12*AA12+Y12*AB12+Y12*AC12+Y13*Z13+Y13*AA13+Y13*AB13+Y13*AC13</f>
        <v>0</v>
      </c>
      <c r="Y10" s="63">
        <v>0.15</v>
      </c>
      <c r="Z10" s="63"/>
      <c r="AA10" s="63"/>
      <c r="AB10" s="63"/>
      <c r="AC10" s="63"/>
      <c r="AD10" s="18" t="s">
        <v>150</v>
      </c>
      <c r="AE10" s="66"/>
      <c r="AF10" s="66"/>
      <c r="AG10" s="18"/>
      <c r="AH10" s="18"/>
    </row>
    <row r="11" spans="1:34" ht="64.5" hidden="1" customHeight="1">
      <c r="A11" s="15" t="s">
        <v>75</v>
      </c>
      <c r="B11" s="15" t="s">
        <v>143</v>
      </c>
      <c r="C11" s="18" t="s">
        <v>79</v>
      </c>
      <c r="D11" s="18" t="s">
        <v>80</v>
      </c>
      <c r="E11" s="18" t="s">
        <v>145</v>
      </c>
      <c r="F11" s="18" t="s">
        <v>83</v>
      </c>
      <c r="G11" s="18" t="s">
        <v>147</v>
      </c>
      <c r="H11" s="18" t="s">
        <v>86</v>
      </c>
      <c r="I11" s="321"/>
      <c r="J11" s="321">
        <v>0.1</v>
      </c>
      <c r="K11" s="321">
        <v>0.3</v>
      </c>
      <c r="L11" s="321">
        <v>0.8</v>
      </c>
      <c r="M11" s="321">
        <v>1</v>
      </c>
      <c r="N11" s="321">
        <v>1</v>
      </c>
      <c r="O11" s="182"/>
      <c r="P11" s="182"/>
      <c r="Q11" s="182"/>
      <c r="R11" s="182"/>
      <c r="S11" s="182"/>
      <c r="T11" s="291"/>
      <c r="U11" s="18" t="s">
        <v>148</v>
      </c>
      <c r="V11" s="18" t="s">
        <v>152</v>
      </c>
      <c r="W11" s="65">
        <v>1173000000</v>
      </c>
      <c r="X11" s="321"/>
      <c r="Y11" s="63">
        <v>0.5</v>
      </c>
      <c r="Z11" s="63"/>
      <c r="AA11" s="63"/>
      <c r="AB11" s="63"/>
      <c r="AC11" s="63"/>
      <c r="AD11" s="18" t="s">
        <v>153</v>
      </c>
      <c r="AE11" s="66"/>
      <c r="AF11" s="66"/>
      <c r="AG11" s="18"/>
      <c r="AH11" s="18"/>
    </row>
    <row r="12" spans="1:34" ht="69.75" hidden="1" customHeight="1">
      <c r="A12" s="15" t="s">
        <v>75</v>
      </c>
      <c r="B12" s="15" t="s">
        <v>143</v>
      </c>
      <c r="C12" s="18" t="s">
        <v>79</v>
      </c>
      <c r="D12" s="18" t="s">
        <v>80</v>
      </c>
      <c r="E12" s="18" t="s">
        <v>145</v>
      </c>
      <c r="F12" s="18" t="s">
        <v>83</v>
      </c>
      <c r="G12" s="18" t="s">
        <v>147</v>
      </c>
      <c r="H12" s="18" t="s">
        <v>86</v>
      </c>
      <c r="I12" s="321"/>
      <c r="J12" s="321">
        <v>0.1</v>
      </c>
      <c r="K12" s="321">
        <v>0.3</v>
      </c>
      <c r="L12" s="321">
        <v>0.8</v>
      </c>
      <c r="M12" s="321">
        <v>1</v>
      </c>
      <c r="N12" s="321">
        <v>1</v>
      </c>
      <c r="O12" s="182"/>
      <c r="P12" s="182"/>
      <c r="Q12" s="182"/>
      <c r="R12" s="182"/>
      <c r="S12" s="182"/>
      <c r="T12" s="291"/>
      <c r="U12" s="18" t="s">
        <v>148</v>
      </c>
      <c r="V12" s="18" t="s">
        <v>154</v>
      </c>
      <c r="W12" s="20">
        <v>40000000</v>
      </c>
      <c r="X12" s="321"/>
      <c r="Y12" s="75">
        <v>0.15</v>
      </c>
      <c r="Z12" s="75"/>
      <c r="AA12" s="75"/>
      <c r="AB12" s="75"/>
      <c r="AC12" s="75"/>
      <c r="AD12" s="18" t="s">
        <v>155</v>
      </c>
      <c r="AE12" s="76"/>
      <c r="AF12" s="76"/>
      <c r="AG12" s="18"/>
      <c r="AH12" s="18"/>
    </row>
    <row r="13" spans="1:34" ht="66.75" hidden="1" customHeight="1">
      <c r="A13" s="15" t="s">
        <v>75</v>
      </c>
      <c r="B13" s="15" t="s">
        <v>143</v>
      </c>
      <c r="C13" s="18" t="s">
        <v>79</v>
      </c>
      <c r="D13" s="18" t="s">
        <v>80</v>
      </c>
      <c r="E13" s="18" t="s">
        <v>145</v>
      </c>
      <c r="F13" s="18" t="s">
        <v>83</v>
      </c>
      <c r="G13" s="18" t="s">
        <v>147</v>
      </c>
      <c r="H13" s="18" t="s">
        <v>86</v>
      </c>
      <c r="I13" s="320"/>
      <c r="J13" s="320">
        <v>0.1</v>
      </c>
      <c r="K13" s="320">
        <v>0.3</v>
      </c>
      <c r="L13" s="320">
        <v>0.8</v>
      </c>
      <c r="M13" s="320">
        <v>1</v>
      </c>
      <c r="N13" s="320">
        <v>1</v>
      </c>
      <c r="O13" s="182"/>
      <c r="P13" s="182"/>
      <c r="Q13" s="182"/>
      <c r="R13" s="182"/>
      <c r="S13" s="182"/>
      <c r="T13" s="292"/>
      <c r="U13" s="18" t="s">
        <v>148</v>
      </c>
      <c r="V13" s="68" t="s">
        <v>156</v>
      </c>
      <c r="W13" s="77">
        <v>210000000</v>
      </c>
      <c r="X13" s="320"/>
      <c r="Y13" s="78">
        <v>0.2</v>
      </c>
      <c r="Z13" s="75"/>
      <c r="AA13" s="75"/>
      <c r="AB13" s="75"/>
      <c r="AC13" s="75"/>
      <c r="AD13" s="18" t="s">
        <v>157</v>
      </c>
      <c r="AE13" s="79"/>
      <c r="AF13" s="79"/>
      <c r="AG13" s="68"/>
      <c r="AH13" s="68"/>
    </row>
    <row r="14" spans="1:34" ht="87" hidden="1" customHeight="1">
      <c r="A14" s="15" t="s">
        <v>75</v>
      </c>
      <c r="B14" s="15" t="s">
        <v>158</v>
      </c>
      <c r="C14" s="68" t="s">
        <v>109</v>
      </c>
      <c r="D14" s="68" t="s">
        <v>110</v>
      </c>
      <c r="E14" s="68" t="s">
        <v>160</v>
      </c>
      <c r="F14" s="68" t="s">
        <v>113</v>
      </c>
      <c r="G14" s="68" t="s">
        <v>160</v>
      </c>
      <c r="H14" s="68" t="s">
        <v>117</v>
      </c>
      <c r="I14" s="191">
        <v>8</v>
      </c>
      <c r="J14" s="191">
        <v>4</v>
      </c>
      <c r="K14" s="191">
        <v>7</v>
      </c>
      <c r="L14" s="191">
        <v>8</v>
      </c>
      <c r="M14" s="191">
        <v>8</v>
      </c>
      <c r="N14" s="191">
        <v>8</v>
      </c>
      <c r="O14" s="191"/>
      <c r="P14" s="191"/>
      <c r="Q14" s="191"/>
      <c r="R14" s="191"/>
      <c r="S14" s="191"/>
      <c r="T14" s="77">
        <v>11828899990</v>
      </c>
      <c r="U14" s="68" t="s">
        <v>118</v>
      </c>
      <c r="V14" s="68" t="s">
        <v>163</v>
      </c>
      <c r="W14" s="77">
        <v>11828899990</v>
      </c>
      <c r="X14" s="190">
        <f>+Y14*Z14+Y14*AA14+Y14*AB14+Y14*AC14</f>
        <v>0</v>
      </c>
      <c r="Y14" s="78">
        <v>1</v>
      </c>
      <c r="Z14" s="75"/>
      <c r="AA14" s="75"/>
      <c r="AB14" s="75"/>
      <c r="AC14" s="75"/>
      <c r="AD14" s="18" t="s">
        <v>164</v>
      </c>
      <c r="AE14" s="79"/>
      <c r="AF14" s="79"/>
      <c r="AG14" s="68"/>
      <c r="AH14" s="68"/>
    </row>
    <row r="15" spans="1:34" ht="66.75" hidden="1" customHeight="1">
      <c r="A15" s="15" t="s">
        <v>75</v>
      </c>
      <c r="B15" s="15" t="s">
        <v>166</v>
      </c>
      <c r="C15" s="18" t="s">
        <v>167</v>
      </c>
      <c r="D15" s="18" t="s">
        <v>168</v>
      </c>
      <c r="E15" s="18" t="s">
        <v>170</v>
      </c>
      <c r="F15" s="18" t="s">
        <v>171</v>
      </c>
      <c r="G15" s="18" t="s">
        <v>174</v>
      </c>
      <c r="H15" s="18" t="s">
        <v>86</v>
      </c>
      <c r="I15" s="359">
        <v>0.5</v>
      </c>
      <c r="J15" s="359">
        <v>0</v>
      </c>
      <c r="K15" s="359">
        <v>0.1</v>
      </c>
      <c r="L15" s="359">
        <v>0.3</v>
      </c>
      <c r="M15" s="359">
        <v>1</v>
      </c>
      <c r="N15" s="359">
        <v>1</v>
      </c>
      <c r="O15" s="19"/>
      <c r="P15" s="19"/>
      <c r="Q15" s="19"/>
      <c r="R15" s="19"/>
      <c r="S15" s="19"/>
      <c r="T15" s="293">
        <f>+W15</f>
        <v>12530000000</v>
      </c>
      <c r="U15" s="18" t="s">
        <v>175</v>
      </c>
      <c r="V15" s="68" t="s">
        <v>176</v>
      </c>
      <c r="W15" s="80">
        <v>12530000000</v>
      </c>
      <c r="X15" s="290">
        <f>+Y15*Z15+Y15*AA15+Y15*AB15+Y15*AC15+Y16*Z16+Y16*AA16+Y16*AB16+Y16*AC16+Y17*Z17+Y17*AA17+Y17*AB17+Y17*AC17</f>
        <v>0</v>
      </c>
      <c r="Y15" s="81">
        <v>0.4</v>
      </c>
      <c r="Z15" s="81"/>
      <c r="AA15" s="81"/>
      <c r="AB15" s="81"/>
      <c r="AC15" s="81"/>
      <c r="AD15" s="68" t="s">
        <v>177</v>
      </c>
      <c r="AE15" s="82"/>
      <c r="AF15" s="79"/>
      <c r="AG15" s="68"/>
      <c r="AH15" s="68"/>
    </row>
    <row r="16" spans="1:34" ht="90.75" hidden="1" customHeight="1">
      <c r="A16" s="15" t="s">
        <v>75</v>
      </c>
      <c r="B16" s="15" t="s">
        <v>166</v>
      </c>
      <c r="C16" s="18" t="s">
        <v>167</v>
      </c>
      <c r="D16" s="18" t="s">
        <v>168</v>
      </c>
      <c r="E16" s="18" t="s">
        <v>170</v>
      </c>
      <c r="F16" s="18" t="s">
        <v>171</v>
      </c>
      <c r="G16" s="18" t="s">
        <v>174</v>
      </c>
      <c r="H16" s="18" t="s">
        <v>86</v>
      </c>
      <c r="I16" s="360"/>
      <c r="J16" s="360">
        <v>0</v>
      </c>
      <c r="K16" s="360">
        <v>0.1</v>
      </c>
      <c r="L16" s="360">
        <v>0.3</v>
      </c>
      <c r="M16" s="360">
        <v>1</v>
      </c>
      <c r="N16" s="360">
        <v>1</v>
      </c>
      <c r="O16" s="183"/>
      <c r="P16" s="183"/>
      <c r="Q16" s="183"/>
      <c r="R16" s="183"/>
      <c r="S16" s="183"/>
      <c r="T16" s="294"/>
      <c r="U16" s="18" t="s">
        <v>175</v>
      </c>
      <c r="V16" s="68" t="s">
        <v>180</v>
      </c>
      <c r="W16" s="83"/>
      <c r="X16" s="291"/>
      <c r="Y16" s="81">
        <v>0.3</v>
      </c>
      <c r="Z16" s="81"/>
      <c r="AA16" s="81"/>
      <c r="AB16" s="81"/>
      <c r="AC16" s="81"/>
      <c r="AD16" s="68" t="s">
        <v>181</v>
      </c>
      <c r="AE16" s="82"/>
      <c r="AF16" s="79"/>
      <c r="AG16" s="68"/>
      <c r="AH16" s="68"/>
    </row>
    <row r="17" spans="1:35" ht="66.75" hidden="1" customHeight="1">
      <c r="A17" s="15" t="s">
        <v>75</v>
      </c>
      <c r="B17" s="15" t="s">
        <v>166</v>
      </c>
      <c r="C17" s="18" t="s">
        <v>167</v>
      </c>
      <c r="D17" s="18" t="s">
        <v>168</v>
      </c>
      <c r="E17" s="18" t="s">
        <v>170</v>
      </c>
      <c r="F17" s="18" t="s">
        <v>171</v>
      </c>
      <c r="G17" s="18" t="s">
        <v>174</v>
      </c>
      <c r="H17" s="18" t="s">
        <v>86</v>
      </c>
      <c r="I17" s="361"/>
      <c r="J17" s="361">
        <v>0</v>
      </c>
      <c r="K17" s="361">
        <v>0.1</v>
      </c>
      <c r="L17" s="361">
        <v>0.3</v>
      </c>
      <c r="M17" s="361">
        <v>1</v>
      </c>
      <c r="N17" s="361">
        <v>1</v>
      </c>
      <c r="O17" s="183"/>
      <c r="P17" s="183"/>
      <c r="Q17" s="183"/>
      <c r="R17" s="183"/>
      <c r="S17" s="183"/>
      <c r="T17" s="295"/>
      <c r="U17" s="18" t="s">
        <v>175</v>
      </c>
      <c r="V17" s="68" t="s">
        <v>182</v>
      </c>
      <c r="W17" s="84"/>
      <c r="X17" s="292"/>
      <c r="Y17" s="81">
        <v>0.3</v>
      </c>
      <c r="Z17" s="81"/>
      <c r="AA17" s="81"/>
      <c r="AB17" s="81"/>
      <c r="AC17" s="81"/>
      <c r="AD17" s="68" t="s">
        <v>183</v>
      </c>
      <c r="AE17" s="82"/>
      <c r="AF17" s="79"/>
      <c r="AG17" s="68"/>
      <c r="AH17" s="68"/>
    </row>
    <row r="18" spans="1:35" ht="66.75" hidden="1" customHeight="1">
      <c r="A18" s="15" t="s">
        <v>75</v>
      </c>
      <c r="B18" s="15" t="s">
        <v>184</v>
      </c>
      <c r="C18" s="18" t="s">
        <v>167</v>
      </c>
      <c r="D18" s="18" t="s">
        <v>168</v>
      </c>
      <c r="E18" s="18" t="s">
        <v>186</v>
      </c>
      <c r="F18" s="18" t="s">
        <v>171</v>
      </c>
      <c r="G18" s="18" t="s">
        <v>189</v>
      </c>
      <c r="H18" s="18" t="s">
        <v>86</v>
      </c>
      <c r="I18" s="359">
        <v>0.5</v>
      </c>
      <c r="J18" s="359">
        <v>0.1</v>
      </c>
      <c r="K18" s="359">
        <v>0.4</v>
      </c>
      <c r="L18" s="359">
        <v>0.5</v>
      </c>
      <c r="M18" s="359">
        <v>0.7</v>
      </c>
      <c r="N18" s="359">
        <v>0.7</v>
      </c>
      <c r="O18" s="19"/>
      <c r="P18" s="19"/>
      <c r="Q18" s="19"/>
      <c r="R18" s="19"/>
      <c r="S18" s="19"/>
      <c r="T18" s="65">
        <v>0</v>
      </c>
      <c r="U18" s="18"/>
      <c r="V18" s="68" t="s">
        <v>190</v>
      </c>
      <c r="W18" s="84"/>
      <c r="X18" s="319">
        <f>+Y18*Z18+Y18*AA18+Y18*AB18+Y18*AC18+Y19*Z19+Y19*AA19+Y19*AB19+Y19*AC19+Y20*Z20+Y20*AA20+Y20*AB20+Y20*AC20</f>
        <v>0</v>
      </c>
      <c r="Y18" s="81">
        <v>0.25</v>
      </c>
      <c r="Z18" s="81"/>
      <c r="AA18" s="81"/>
      <c r="AB18" s="81"/>
      <c r="AC18" s="81"/>
      <c r="AD18" s="68" t="s">
        <v>191</v>
      </c>
      <c r="AE18" s="79"/>
      <c r="AF18" s="79"/>
      <c r="AG18" s="68"/>
      <c r="AH18" s="68"/>
    </row>
    <row r="19" spans="1:35" ht="66.75" hidden="1" customHeight="1">
      <c r="A19" s="15" t="s">
        <v>75</v>
      </c>
      <c r="B19" s="15" t="s">
        <v>184</v>
      </c>
      <c r="C19" s="18" t="s">
        <v>167</v>
      </c>
      <c r="D19" s="18" t="s">
        <v>168</v>
      </c>
      <c r="E19" s="18" t="s">
        <v>186</v>
      </c>
      <c r="F19" s="18" t="s">
        <v>171</v>
      </c>
      <c r="G19" s="18" t="s">
        <v>189</v>
      </c>
      <c r="H19" s="18" t="s">
        <v>86</v>
      </c>
      <c r="I19" s="360">
        <v>0.5</v>
      </c>
      <c r="J19" s="360">
        <v>0.1</v>
      </c>
      <c r="K19" s="360">
        <v>0.4</v>
      </c>
      <c r="L19" s="360">
        <v>0.5</v>
      </c>
      <c r="M19" s="360">
        <v>0.7</v>
      </c>
      <c r="N19" s="360">
        <v>0.7</v>
      </c>
      <c r="O19" s="19"/>
      <c r="P19" s="19"/>
      <c r="Q19" s="19"/>
      <c r="R19" s="19"/>
      <c r="S19" s="19"/>
      <c r="T19" s="65">
        <v>0</v>
      </c>
      <c r="U19" s="18"/>
      <c r="V19" s="68" t="s">
        <v>192</v>
      </c>
      <c r="W19" s="84"/>
      <c r="X19" s="321"/>
      <c r="Y19" s="81">
        <v>0.5</v>
      </c>
      <c r="Z19" s="81"/>
      <c r="AA19" s="81"/>
      <c r="AB19" s="81"/>
      <c r="AC19" s="81"/>
      <c r="AD19" s="68" t="s">
        <v>193</v>
      </c>
      <c r="AE19" s="79"/>
      <c r="AF19" s="79"/>
      <c r="AG19" s="68"/>
      <c r="AH19" s="68"/>
    </row>
    <row r="20" spans="1:35" ht="66.75" hidden="1" customHeight="1">
      <c r="A20" s="15" t="s">
        <v>75</v>
      </c>
      <c r="B20" s="15" t="s">
        <v>184</v>
      </c>
      <c r="C20" s="18" t="s">
        <v>167</v>
      </c>
      <c r="D20" s="18" t="s">
        <v>168</v>
      </c>
      <c r="E20" s="18" t="s">
        <v>186</v>
      </c>
      <c r="F20" s="18" t="s">
        <v>171</v>
      </c>
      <c r="G20" s="18" t="s">
        <v>189</v>
      </c>
      <c r="H20" s="18" t="s">
        <v>86</v>
      </c>
      <c r="I20" s="361">
        <v>0.5</v>
      </c>
      <c r="J20" s="361">
        <v>0.1</v>
      </c>
      <c r="K20" s="361">
        <v>0.4</v>
      </c>
      <c r="L20" s="361">
        <v>0.5</v>
      </c>
      <c r="M20" s="361">
        <v>0.7</v>
      </c>
      <c r="N20" s="361">
        <v>0.7</v>
      </c>
      <c r="O20" s="19"/>
      <c r="P20" s="19"/>
      <c r="Q20" s="19"/>
      <c r="R20" s="19"/>
      <c r="S20" s="19"/>
      <c r="T20" s="65">
        <v>0</v>
      </c>
      <c r="U20" s="18"/>
      <c r="V20" s="68" t="s">
        <v>194</v>
      </c>
      <c r="W20" s="84"/>
      <c r="X20" s="320"/>
      <c r="Y20" s="81">
        <v>0.25</v>
      </c>
      <c r="Z20" s="81"/>
      <c r="AA20" s="81"/>
      <c r="AB20" s="81"/>
      <c r="AC20" s="81"/>
      <c r="AD20" s="68" t="s">
        <v>195</v>
      </c>
      <c r="AE20" s="79"/>
      <c r="AF20" s="79"/>
      <c r="AG20" s="68"/>
      <c r="AH20" s="68"/>
    </row>
    <row r="21" spans="1:35" ht="76.5">
      <c r="A21" s="15" t="s">
        <v>75</v>
      </c>
      <c r="B21" s="15" t="s">
        <v>196</v>
      </c>
      <c r="C21" s="18" t="s">
        <v>197</v>
      </c>
      <c r="D21" s="18" t="s">
        <v>126</v>
      </c>
      <c r="E21" s="18" t="s">
        <v>199</v>
      </c>
      <c r="F21" s="18" t="s">
        <v>129</v>
      </c>
      <c r="G21" s="18" t="s">
        <v>201</v>
      </c>
      <c r="H21" s="18" t="s">
        <v>86</v>
      </c>
      <c r="I21" s="319">
        <v>1</v>
      </c>
      <c r="J21" s="319">
        <v>0.25</v>
      </c>
      <c r="K21" s="319">
        <v>0.5</v>
      </c>
      <c r="L21" s="319">
        <v>0.75</v>
      </c>
      <c r="M21" s="319">
        <v>1</v>
      </c>
      <c r="N21" s="319">
        <v>1</v>
      </c>
      <c r="O21" s="352"/>
      <c r="P21" s="63"/>
      <c r="Q21" s="63"/>
      <c r="R21" s="63"/>
      <c r="S21" s="63"/>
      <c r="T21" s="296">
        <f>+W23+W25</f>
        <v>230400000</v>
      </c>
      <c r="U21" s="18" t="s">
        <v>202</v>
      </c>
      <c r="V21" s="71" t="s">
        <v>203</v>
      </c>
      <c r="W21" s="71"/>
      <c r="X21" s="319">
        <f>+Y22*Z22+Y22*AA22+Y22*AB22+Y22*AC22+Y23*Z23+Y23*AA23+Y23*AB23+Y23*AC23+Y24*Z24+Y24*AA24+Y24*AB24+Y24*AC24+Y25*Z25+Y25*AA25+Y25*AB25+Y25*AC25+Y21*Z21+Y21*AA21+Y21*AB21+Y21*AC21</f>
        <v>0.23749999999999999</v>
      </c>
      <c r="Y21" s="81">
        <v>0.2</v>
      </c>
      <c r="Z21" s="81">
        <v>0.25</v>
      </c>
      <c r="AA21" s="81"/>
      <c r="AB21" s="81"/>
      <c r="AC21" s="81"/>
      <c r="AD21" s="71" t="s">
        <v>204</v>
      </c>
      <c r="AE21" s="73" t="s">
        <v>528</v>
      </c>
      <c r="AF21" s="73"/>
      <c r="AG21" s="68"/>
      <c r="AH21" s="71"/>
    </row>
    <row r="22" spans="1:35" ht="108" customHeight="1">
      <c r="A22" s="15" t="s">
        <v>75</v>
      </c>
      <c r="B22" s="15" t="s">
        <v>196</v>
      </c>
      <c r="C22" s="18" t="s">
        <v>197</v>
      </c>
      <c r="D22" s="18" t="s">
        <v>126</v>
      </c>
      <c r="E22" s="18" t="s">
        <v>199</v>
      </c>
      <c r="F22" s="18" t="s">
        <v>129</v>
      </c>
      <c r="G22" s="18" t="s">
        <v>201</v>
      </c>
      <c r="H22" s="18" t="s">
        <v>86</v>
      </c>
      <c r="I22" s="321"/>
      <c r="J22" s="321">
        <v>0.25</v>
      </c>
      <c r="K22" s="321">
        <v>0.5</v>
      </c>
      <c r="L22" s="321">
        <v>0.75</v>
      </c>
      <c r="M22" s="321">
        <v>1</v>
      </c>
      <c r="N22" s="321">
        <v>1</v>
      </c>
      <c r="O22" s="353"/>
      <c r="P22" s="182"/>
      <c r="Q22" s="182"/>
      <c r="R22" s="182"/>
      <c r="S22" s="182"/>
      <c r="T22" s="297"/>
      <c r="U22" s="18" t="s">
        <v>202</v>
      </c>
      <c r="V22" s="71" t="s">
        <v>206</v>
      </c>
      <c r="W22" s="71"/>
      <c r="X22" s="321"/>
      <c r="Y22" s="81">
        <v>0.15</v>
      </c>
      <c r="Z22" s="81">
        <v>0.25</v>
      </c>
      <c r="AA22" s="81"/>
      <c r="AB22" s="81"/>
      <c r="AC22" s="81"/>
      <c r="AD22" s="71" t="s">
        <v>207</v>
      </c>
      <c r="AE22" s="73" t="s">
        <v>529</v>
      </c>
      <c r="AF22" s="73"/>
      <c r="AG22" s="68"/>
      <c r="AH22" s="71"/>
    </row>
    <row r="23" spans="1:35" ht="81" customHeight="1">
      <c r="A23" s="15" t="s">
        <v>75</v>
      </c>
      <c r="B23" s="15" t="s">
        <v>196</v>
      </c>
      <c r="C23" s="18" t="s">
        <v>197</v>
      </c>
      <c r="D23" s="18" t="s">
        <v>126</v>
      </c>
      <c r="E23" s="18" t="s">
        <v>199</v>
      </c>
      <c r="F23" s="18" t="s">
        <v>129</v>
      </c>
      <c r="G23" s="18" t="s">
        <v>201</v>
      </c>
      <c r="H23" s="18" t="s">
        <v>86</v>
      </c>
      <c r="I23" s="321"/>
      <c r="J23" s="321">
        <v>0.25</v>
      </c>
      <c r="K23" s="321">
        <v>0.5</v>
      </c>
      <c r="L23" s="321">
        <v>0.75</v>
      </c>
      <c r="M23" s="321">
        <v>1</v>
      </c>
      <c r="N23" s="321">
        <v>1</v>
      </c>
      <c r="O23" s="353"/>
      <c r="P23" s="182"/>
      <c r="Q23" s="182"/>
      <c r="R23" s="182"/>
      <c r="S23" s="182"/>
      <c r="T23" s="297"/>
      <c r="U23" s="18" t="s">
        <v>202</v>
      </c>
      <c r="V23" s="71" t="s">
        <v>209</v>
      </c>
      <c r="W23" s="85">
        <v>180400000</v>
      </c>
      <c r="X23" s="321"/>
      <c r="Y23" s="81">
        <v>0.25</v>
      </c>
      <c r="Z23" s="63"/>
      <c r="AA23" s="63"/>
      <c r="AB23" s="63"/>
      <c r="AC23" s="63"/>
      <c r="AD23" s="17" t="s">
        <v>210</v>
      </c>
      <c r="AE23" s="62"/>
      <c r="AF23" s="73"/>
      <c r="AG23" s="68"/>
      <c r="AH23" s="71"/>
    </row>
    <row r="24" spans="1:35" ht="102">
      <c r="A24" s="15" t="s">
        <v>75</v>
      </c>
      <c r="B24" s="15" t="s">
        <v>196</v>
      </c>
      <c r="C24" s="18" t="s">
        <v>197</v>
      </c>
      <c r="D24" s="18" t="s">
        <v>126</v>
      </c>
      <c r="E24" s="18" t="s">
        <v>199</v>
      </c>
      <c r="F24" s="18" t="s">
        <v>129</v>
      </c>
      <c r="G24" s="18" t="s">
        <v>201</v>
      </c>
      <c r="H24" s="18" t="s">
        <v>86</v>
      </c>
      <c r="I24" s="321"/>
      <c r="J24" s="321">
        <v>0.25</v>
      </c>
      <c r="K24" s="321">
        <v>0.5</v>
      </c>
      <c r="L24" s="321">
        <v>0.75</v>
      </c>
      <c r="M24" s="321">
        <v>1</v>
      </c>
      <c r="N24" s="321">
        <v>1</v>
      </c>
      <c r="O24" s="353"/>
      <c r="P24" s="182"/>
      <c r="Q24" s="182"/>
      <c r="R24" s="182"/>
      <c r="S24" s="182"/>
      <c r="T24" s="297"/>
      <c r="U24" s="18" t="s">
        <v>202</v>
      </c>
      <c r="V24" s="17" t="s">
        <v>212</v>
      </c>
      <c r="W24" s="17"/>
      <c r="X24" s="321"/>
      <c r="Y24" s="86">
        <v>0.2</v>
      </c>
      <c r="Z24" s="86">
        <v>0.45</v>
      </c>
      <c r="AA24" s="86"/>
      <c r="AB24" s="86"/>
      <c r="AC24" s="86"/>
      <c r="AD24" s="17" t="s">
        <v>213</v>
      </c>
      <c r="AE24" s="87" t="s">
        <v>530</v>
      </c>
      <c r="AF24" s="62"/>
      <c r="AG24" s="18"/>
      <c r="AH24" s="17"/>
    </row>
    <row r="25" spans="1:35" ht="76.5">
      <c r="A25" s="15" t="s">
        <v>75</v>
      </c>
      <c r="B25" s="15" t="s">
        <v>196</v>
      </c>
      <c r="C25" s="18" t="s">
        <v>197</v>
      </c>
      <c r="D25" s="18" t="s">
        <v>126</v>
      </c>
      <c r="E25" s="18" t="s">
        <v>199</v>
      </c>
      <c r="F25" s="18" t="s">
        <v>129</v>
      </c>
      <c r="G25" s="18" t="s">
        <v>201</v>
      </c>
      <c r="H25" s="18" t="s">
        <v>86</v>
      </c>
      <c r="I25" s="320"/>
      <c r="J25" s="320">
        <v>0.25</v>
      </c>
      <c r="K25" s="320">
        <v>0.5</v>
      </c>
      <c r="L25" s="320">
        <v>0.75</v>
      </c>
      <c r="M25" s="320">
        <v>1</v>
      </c>
      <c r="N25" s="320">
        <v>1</v>
      </c>
      <c r="O25" s="354"/>
      <c r="P25" s="182"/>
      <c r="Q25" s="182"/>
      <c r="R25" s="182"/>
      <c r="S25" s="182"/>
      <c r="T25" s="298"/>
      <c r="U25" s="18" t="s">
        <v>202</v>
      </c>
      <c r="V25" s="71" t="s">
        <v>215</v>
      </c>
      <c r="W25" s="85">
        <v>50000000</v>
      </c>
      <c r="X25" s="320"/>
      <c r="Y25" s="81">
        <v>0.2</v>
      </c>
      <c r="Z25" s="81">
        <v>0.3</v>
      </c>
      <c r="AA25" s="81"/>
      <c r="AB25" s="81"/>
      <c r="AC25" s="81"/>
      <c r="AD25" s="71" t="s">
        <v>216</v>
      </c>
      <c r="AE25" s="73" t="s">
        <v>531</v>
      </c>
      <c r="AF25" s="73"/>
      <c r="AG25" s="68"/>
      <c r="AH25" s="71"/>
      <c r="AI25" s="12"/>
    </row>
    <row r="26" spans="1:35" ht="93" customHeight="1">
      <c r="A26" s="15" t="s">
        <v>75</v>
      </c>
      <c r="B26" s="15" t="s">
        <v>218</v>
      </c>
      <c r="C26" s="17" t="s">
        <v>197</v>
      </c>
      <c r="D26" s="17" t="s">
        <v>126</v>
      </c>
      <c r="E26" s="18" t="s">
        <v>220</v>
      </c>
      <c r="F26" s="18" t="s">
        <v>221</v>
      </c>
      <c r="G26" s="17" t="s">
        <v>223</v>
      </c>
      <c r="H26" s="18" t="s">
        <v>86</v>
      </c>
      <c r="I26" s="357">
        <v>0</v>
      </c>
      <c r="J26" s="319">
        <v>0.25</v>
      </c>
      <c r="K26" s="357">
        <v>0.5</v>
      </c>
      <c r="L26" s="357">
        <v>0.75</v>
      </c>
      <c r="M26" s="357">
        <v>1</v>
      </c>
      <c r="N26" s="319">
        <v>1</v>
      </c>
      <c r="O26" s="319">
        <v>0.25</v>
      </c>
      <c r="P26" s="319"/>
      <c r="Q26" s="319"/>
      <c r="R26" s="319"/>
      <c r="S26" s="319">
        <f>+O26</f>
        <v>0.25</v>
      </c>
      <c r="T26" s="293">
        <f>+W27</f>
        <v>47300000</v>
      </c>
      <c r="U26" s="18" t="s">
        <v>224</v>
      </c>
      <c r="V26" s="88" t="s">
        <v>225</v>
      </c>
      <c r="W26" s="89"/>
      <c r="X26" s="319">
        <f>+Y26*Z26+Y26*AA26+Y26*AB26+Y26*AC26+Y27*Z27+Y27*AA27+Y27*AB27+Y27*AC27</f>
        <v>0.25</v>
      </c>
      <c r="Y26" s="90">
        <v>0.5</v>
      </c>
      <c r="Z26" s="187">
        <v>0.25</v>
      </c>
      <c r="AA26" s="187"/>
      <c r="AB26" s="187"/>
      <c r="AC26" s="187"/>
      <c r="AD26" s="91" t="s">
        <v>226</v>
      </c>
      <c r="AE26" s="73" t="s">
        <v>532</v>
      </c>
      <c r="AF26" s="73"/>
      <c r="AG26" s="71"/>
      <c r="AH26" s="71"/>
      <c r="AI26" s="12"/>
    </row>
    <row r="27" spans="1:35" ht="202.5" customHeight="1">
      <c r="A27" s="15" t="s">
        <v>75</v>
      </c>
      <c r="B27" s="15" t="s">
        <v>218</v>
      </c>
      <c r="C27" s="17" t="s">
        <v>197</v>
      </c>
      <c r="D27" s="17" t="s">
        <v>126</v>
      </c>
      <c r="E27" s="18" t="s">
        <v>220</v>
      </c>
      <c r="F27" s="18" t="s">
        <v>221</v>
      </c>
      <c r="G27" s="17" t="s">
        <v>223</v>
      </c>
      <c r="H27" s="18" t="s">
        <v>86</v>
      </c>
      <c r="I27" s="358"/>
      <c r="J27" s="320">
        <v>0.25</v>
      </c>
      <c r="K27" s="358">
        <v>0.5</v>
      </c>
      <c r="L27" s="358">
        <v>0.75</v>
      </c>
      <c r="M27" s="358">
        <v>1</v>
      </c>
      <c r="N27" s="320">
        <v>1</v>
      </c>
      <c r="O27" s="320"/>
      <c r="P27" s="320"/>
      <c r="Q27" s="320"/>
      <c r="R27" s="320"/>
      <c r="S27" s="320"/>
      <c r="T27" s="295"/>
      <c r="U27" s="18" t="s">
        <v>224</v>
      </c>
      <c r="V27" s="88" t="s">
        <v>227</v>
      </c>
      <c r="W27" s="92">
        <v>47300000</v>
      </c>
      <c r="X27" s="320"/>
      <c r="Y27" s="93">
        <v>0.5</v>
      </c>
      <c r="Z27" s="93">
        <v>0.25</v>
      </c>
      <c r="AA27" s="93"/>
      <c r="AB27" s="93"/>
      <c r="AC27" s="93"/>
      <c r="AD27" s="91" t="s">
        <v>228</v>
      </c>
      <c r="AE27" s="230" t="s">
        <v>533</v>
      </c>
      <c r="AF27" s="73"/>
      <c r="AG27" s="71"/>
      <c r="AH27" s="71"/>
    </row>
    <row r="28" spans="1:35" ht="127.5" hidden="1" customHeight="1">
      <c r="A28" s="55" t="s">
        <v>231</v>
      </c>
      <c r="B28" s="28" t="s">
        <v>234</v>
      </c>
      <c r="C28" s="22" t="s">
        <v>235</v>
      </c>
      <c r="D28" s="22" t="s">
        <v>236</v>
      </c>
      <c r="E28" s="22" t="s">
        <v>238</v>
      </c>
      <c r="F28" s="22" t="s">
        <v>239</v>
      </c>
      <c r="G28" s="22" t="s">
        <v>242</v>
      </c>
      <c r="H28" s="22" t="s">
        <v>86</v>
      </c>
      <c r="I28" s="346">
        <v>80</v>
      </c>
      <c r="J28" s="362">
        <v>0.25</v>
      </c>
      <c r="K28" s="27">
        <v>0.5</v>
      </c>
      <c r="L28" s="27">
        <v>0.75</v>
      </c>
      <c r="M28" s="27">
        <v>1</v>
      </c>
      <c r="N28" s="362">
        <v>1</v>
      </c>
      <c r="O28" s="379"/>
      <c r="P28" s="27"/>
      <c r="Q28" s="27"/>
      <c r="R28" s="27"/>
      <c r="S28" s="379"/>
      <c r="T28" s="308">
        <f>+W28+W29</f>
        <v>167200000</v>
      </c>
      <c r="U28" s="26" t="s">
        <v>243</v>
      </c>
      <c r="V28" s="94" t="s">
        <v>244</v>
      </c>
      <c r="W28" s="95">
        <f xml:space="preserve"> 77000000+22550000</f>
        <v>99550000</v>
      </c>
      <c r="X28" s="378">
        <f>+Y28*Z28+Y28*AA28+Y28*AB28+Y28*AC28+Y29*Z29+Y29*AA29+Y29*AB29+Y29*AC29</f>
        <v>0</v>
      </c>
      <c r="Y28" s="96">
        <v>0.53</v>
      </c>
      <c r="Z28" s="96"/>
      <c r="AA28" s="96"/>
      <c r="AB28" s="96"/>
      <c r="AC28" s="96"/>
      <c r="AD28" s="94" t="s">
        <v>245</v>
      </c>
      <c r="AE28" s="97"/>
      <c r="AF28" s="97"/>
      <c r="AG28" s="94"/>
      <c r="AH28" s="94"/>
    </row>
    <row r="29" spans="1:35" ht="128.25" hidden="1" customHeight="1">
      <c r="A29" s="55" t="s">
        <v>231</v>
      </c>
      <c r="B29" s="30" t="s">
        <v>234</v>
      </c>
      <c r="C29" s="22" t="s">
        <v>235</v>
      </c>
      <c r="D29" s="22" t="s">
        <v>236</v>
      </c>
      <c r="E29" s="22" t="s">
        <v>238</v>
      </c>
      <c r="F29" s="22" t="s">
        <v>239</v>
      </c>
      <c r="G29" s="22" t="s">
        <v>242</v>
      </c>
      <c r="H29" s="22" t="s">
        <v>86</v>
      </c>
      <c r="I29" s="348"/>
      <c r="J29" s="363"/>
      <c r="K29" s="27">
        <v>0.5</v>
      </c>
      <c r="L29" s="27">
        <v>0.75</v>
      </c>
      <c r="M29" s="27">
        <v>1</v>
      </c>
      <c r="N29" s="363">
        <v>1</v>
      </c>
      <c r="O29" s="380"/>
      <c r="P29" s="184"/>
      <c r="Q29" s="184"/>
      <c r="R29" s="184"/>
      <c r="S29" s="380"/>
      <c r="T29" s="309"/>
      <c r="U29" s="26" t="s">
        <v>243</v>
      </c>
      <c r="V29" s="94" t="s">
        <v>247</v>
      </c>
      <c r="W29" s="95">
        <f xml:space="preserve"> 45100000 + 22550000</f>
        <v>67650000</v>
      </c>
      <c r="X29" s="332"/>
      <c r="Y29" s="96">
        <v>0.47</v>
      </c>
      <c r="Z29" s="96"/>
      <c r="AA29" s="96"/>
      <c r="AB29" s="96"/>
      <c r="AC29" s="96"/>
      <c r="AD29" s="94" t="s">
        <v>248</v>
      </c>
      <c r="AE29" s="97"/>
      <c r="AF29" s="97"/>
      <c r="AG29" s="94"/>
      <c r="AH29" s="94"/>
    </row>
    <row r="30" spans="1:35" ht="128.25" hidden="1" customHeight="1">
      <c r="A30" s="55" t="s">
        <v>231</v>
      </c>
      <c r="B30" s="98" t="s">
        <v>250</v>
      </c>
      <c r="C30" s="94" t="s">
        <v>251</v>
      </c>
      <c r="D30" s="94" t="s">
        <v>110</v>
      </c>
      <c r="E30" s="94" t="s">
        <v>253</v>
      </c>
      <c r="F30" s="94" t="s">
        <v>113</v>
      </c>
      <c r="G30" s="100" t="s">
        <v>253</v>
      </c>
      <c r="H30" s="94" t="s">
        <v>117</v>
      </c>
      <c r="I30" s="192">
        <v>0</v>
      </c>
      <c r="J30" s="192">
        <v>1</v>
      </c>
      <c r="K30" s="192">
        <v>2</v>
      </c>
      <c r="L30" s="192">
        <v>3</v>
      </c>
      <c r="M30" s="192">
        <v>4</v>
      </c>
      <c r="N30" s="192">
        <v>4</v>
      </c>
      <c r="O30" s="26"/>
      <c r="P30" s="26"/>
      <c r="Q30" s="26"/>
      <c r="R30" s="26"/>
      <c r="S30" s="26"/>
      <c r="T30" s="101">
        <v>271500000</v>
      </c>
      <c r="U30" s="94" t="s">
        <v>118</v>
      </c>
      <c r="V30" s="94" t="s">
        <v>256</v>
      </c>
      <c r="W30" s="206">
        <v>271500000</v>
      </c>
      <c r="X30" s="205">
        <f>+Y30*Z30+Y30*AA30+Y30*AB30+Y30*AC30</f>
        <v>0</v>
      </c>
      <c r="Y30" s="207">
        <v>1</v>
      </c>
      <c r="Z30" s="102"/>
      <c r="AA30" s="102"/>
      <c r="AB30" s="102"/>
      <c r="AC30" s="102"/>
      <c r="AD30" s="94" t="s">
        <v>257</v>
      </c>
      <c r="AE30" s="97"/>
      <c r="AF30" s="97"/>
      <c r="AG30" s="94"/>
      <c r="AH30" s="94"/>
    </row>
    <row r="31" spans="1:35" ht="51" hidden="1">
      <c r="A31" s="55" t="s">
        <v>231</v>
      </c>
      <c r="B31" s="28" t="s">
        <v>261</v>
      </c>
      <c r="C31" s="22" t="s">
        <v>262</v>
      </c>
      <c r="D31" s="22" t="s">
        <v>236</v>
      </c>
      <c r="E31" s="23" t="s">
        <v>264</v>
      </c>
      <c r="F31" s="23" t="s">
        <v>265</v>
      </c>
      <c r="G31" s="23" t="s">
        <v>267</v>
      </c>
      <c r="H31" s="23" t="s">
        <v>117</v>
      </c>
      <c r="I31" s="346" t="s">
        <v>134</v>
      </c>
      <c r="J31" s="103">
        <v>1</v>
      </c>
      <c r="K31" s="103"/>
      <c r="L31" s="103"/>
      <c r="M31" s="103"/>
      <c r="N31" s="194">
        <v>1</v>
      </c>
      <c r="O31" s="193"/>
      <c r="P31" s="193"/>
      <c r="Q31" s="193"/>
      <c r="R31" s="193"/>
      <c r="S31" s="193"/>
      <c r="T31" s="369">
        <f>+W33</f>
        <v>143000000</v>
      </c>
      <c r="U31" s="23" t="s">
        <v>224</v>
      </c>
      <c r="V31" s="23" t="s">
        <v>268</v>
      </c>
      <c r="W31" s="23"/>
      <c r="X31" s="332">
        <f>+Y31*Z31+Y31*AA31+Y31*AB31+Y31*AC31+Y32*Z32+Y32*AA32+Y32*AB32+Y32*AC32+Y33*Z33+Y33*AA33+Y33*AB33+Y33*AC33</f>
        <v>0</v>
      </c>
      <c r="Y31" s="96">
        <v>0.25</v>
      </c>
      <c r="Z31" s="96"/>
      <c r="AA31" s="96"/>
      <c r="AB31" s="96"/>
      <c r="AC31" s="96"/>
      <c r="AD31" s="23" t="s">
        <v>269</v>
      </c>
      <c r="AE31" s="97"/>
      <c r="AF31" s="97"/>
      <c r="AG31" s="23"/>
      <c r="AH31" s="23"/>
    </row>
    <row r="32" spans="1:35" ht="51" hidden="1">
      <c r="A32" s="55" t="s">
        <v>231</v>
      </c>
      <c r="B32" s="28" t="s">
        <v>261</v>
      </c>
      <c r="C32" s="22" t="s">
        <v>262</v>
      </c>
      <c r="D32" s="22" t="s">
        <v>236</v>
      </c>
      <c r="E32" s="23" t="s">
        <v>272</v>
      </c>
      <c r="F32" s="23" t="s">
        <v>265</v>
      </c>
      <c r="G32" s="23" t="s">
        <v>273</v>
      </c>
      <c r="H32" s="23" t="s">
        <v>117</v>
      </c>
      <c r="I32" s="347"/>
      <c r="J32" s="103"/>
      <c r="K32" s="103">
        <v>1</v>
      </c>
      <c r="L32" s="103"/>
      <c r="M32" s="103"/>
      <c r="N32" s="194">
        <v>1</v>
      </c>
      <c r="O32" s="193"/>
      <c r="P32" s="193"/>
      <c r="Q32" s="193"/>
      <c r="R32" s="193"/>
      <c r="S32" s="193"/>
      <c r="T32" s="370"/>
      <c r="U32" s="23" t="s">
        <v>224</v>
      </c>
      <c r="V32" s="23" t="s">
        <v>274</v>
      </c>
      <c r="W32" s="23"/>
      <c r="X32" s="332"/>
      <c r="Y32" s="96">
        <v>0.25</v>
      </c>
      <c r="Z32" s="96"/>
      <c r="AA32" s="96"/>
      <c r="AB32" s="96"/>
      <c r="AC32" s="96"/>
      <c r="AD32" s="23" t="s">
        <v>275</v>
      </c>
      <c r="AE32" s="97"/>
      <c r="AF32" s="97"/>
      <c r="AG32" s="23"/>
      <c r="AH32" s="23"/>
    </row>
    <row r="33" spans="1:34" ht="51" hidden="1">
      <c r="A33" s="55" t="s">
        <v>231</v>
      </c>
      <c r="B33" s="28" t="s">
        <v>261</v>
      </c>
      <c r="C33" s="22" t="s">
        <v>262</v>
      </c>
      <c r="D33" s="22" t="s">
        <v>236</v>
      </c>
      <c r="E33" s="23" t="s">
        <v>277</v>
      </c>
      <c r="F33" s="23" t="s">
        <v>265</v>
      </c>
      <c r="G33" s="23" t="s">
        <v>278</v>
      </c>
      <c r="H33" s="23" t="s">
        <v>117</v>
      </c>
      <c r="I33" s="348"/>
      <c r="J33" s="103"/>
      <c r="K33" s="103"/>
      <c r="L33" s="103">
        <v>1</v>
      </c>
      <c r="M33" s="103">
        <v>2</v>
      </c>
      <c r="N33" s="194">
        <v>2</v>
      </c>
      <c r="O33" s="199"/>
      <c r="P33" s="199"/>
      <c r="Q33" s="199"/>
      <c r="R33" s="199"/>
      <c r="S33" s="199"/>
      <c r="T33" s="371"/>
      <c r="U33" s="23" t="s">
        <v>224</v>
      </c>
      <c r="V33" s="23" t="s">
        <v>279</v>
      </c>
      <c r="W33" s="104">
        <f>110000000+33000000</f>
        <v>143000000</v>
      </c>
      <c r="X33" s="333"/>
      <c r="Y33" s="96">
        <v>0.5</v>
      </c>
      <c r="Z33" s="96"/>
      <c r="AA33" s="96"/>
      <c r="AB33" s="96"/>
      <c r="AC33" s="96"/>
      <c r="AD33" s="23" t="s">
        <v>280</v>
      </c>
      <c r="AE33" s="97"/>
      <c r="AF33" s="97"/>
      <c r="AG33" s="23"/>
      <c r="AH33" s="23"/>
    </row>
    <row r="34" spans="1:34" ht="8.25" hidden="1" customHeight="1">
      <c r="A34" s="25" t="s">
        <v>282</v>
      </c>
      <c r="B34" s="58" t="s">
        <v>285</v>
      </c>
      <c r="C34" s="24" t="s">
        <v>286</v>
      </c>
      <c r="D34" s="24" t="s">
        <v>240</v>
      </c>
      <c r="E34" s="24" t="s">
        <v>288</v>
      </c>
      <c r="F34" s="24" t="s">
        <v>113</v>
      </c>
      <c r="G34" s="24" t="s">
        <v>290</v>
      </c>
      <c r="H34" s="105" t="s">
        <v>86</v>
      </c>
      <c r="I34" s="24">
        <v>0</v>
      </c>
      <c r="J34" s="106">
        <v>0.25</v>
      </c>
      <c r="K34" s="107">
        <v>0.5</v>
      </c>
      <c r="L34" s="107">
        <v>0.75</v>
      </c>
      <c r="M34" s="108">
        <v>1</v>
      </c>
      <c r="N34" s="196">
        <v>1</v>
      </c>
      <c r="O34" s="195"/>
      <c r="P34" s="195"/>
      <c r="Q34" s="195"/>
      <c r="R34" s="195"/>
      <c r="S34" s="195"/>
      <c r="T34" s="198">
        <v>311300000</v>
      </c>
      <c r="U34" s="24" t="s">
        <v>118</v>
      </c>
      <c r="V34" s="24" t="s">
        <v>291</v>
      </c>
      <c r="W34" s="110">
        <v>311300000</v>
      </c>
      <c r="X34" s="208">
        <f>+Y34*Z34+Y34*AA34+Y34*AB34+Y34*AC34</f>
        <v>0</v>
      </c>
      <c r="Y34" s="106">
        <v>1</v>
      </c>
      <c r="Z34" s="106"/>
      <c r="AA34" s="106"/>
      <c r="AB34" s="106"/>
      <c r="AC34" s="106"/>
      <c r="AD34" s="24" t="s">
        <v>292</v>
      </c>
      <c r="AE34" s="111"/>
      <c r="AF34" s="111"/>
      <c r="AG34" s="24"/>
      <c r="AH34" s="24"/>
    </row>
    <row r="35" spans="1:34" ht="63.75">
      <c r="A35" s="25" t="s">
        <v>282</v>
      </c>
      <c r="B35" s="25" t="s">
        <v>295</v>
      </c>
      <c r="C35" s="21" t="s">
        <v>296</v>
      </c>
      <c r="D35" s="21" t="s">
        <v>126</v>
      </c>
      <c r="E35" s="112" t="s">
        <v>534</v>
      </c>
      <c r="F35" s="112" t="s">
        <v>129</v>
      </c>
      <c r="G35" s="112" t="s">
        <v>302</v>
      </c>
      <c r="H35" s="105" t="s">
        <v>86</v>
      </c>
      <c r="I35" s="113">
        <v>1</v>
      </c>
      <c r="J35" s="106">
        <v>0.25</v>
      </c>
      <c r="K35" s="107">
        <v>0.5</v>
      </c>
      <c r="L35" s="107">
        <v>0.75</v>
      </c>
      <c r="M35" s="108">
        <v>1</v>
      </c>
      <c r="N35" s="127">
        <v>1</v>
      </c>
      <c r="O35" s="114">
        <v>0.28570000000000001</v>
      </c>
      <c r="P35" s="114"/>
      <c r="Q35" s="114"/>
      <c r="R35" s="114"/>
      <c r="S35" s="114">
        <f>+O35</f>
        <v>0.28570000000000001</v>
      </c>
      <c r="T35" s="372">
        <f>+W35</f>
        <v>110000000</v>
      </c>
      <c r="U35" s="24" t="s">
        <v>303</v>
      </c>
      <c r="V35" s="112" t="s">
        <v>304</v>
      </c>
      <c r="W35" s="115">
        <v>110000000</v>
      </c>
      <c r="X35" s="334">
        <f>+Y35*Z35+Y35*AA35+Y35*AB35+Y35*AC35+Y36*Z36+Y36*AA36+Y36*AB36+Y36*AC36</f>
        <v>0.14299999999999999</v>
      </c>
      <c r="Y35" s="106">
        <v>0.5</v>
      </c>
      <c r="Z35" s="126">
        <v>0.28599999999999998</v>
      </c>
      <c r="AA35" s="126"/>
      <c r="AB35" s="126"/>
      <c r="AC35" s="126"/>
      <c r="AD35" s="112" t="s">
        <v>305</v>
      </c>
      <c r="AE35" s="116" t="s">
        <v>535</v>
      </c>
      <c r="AF35" s="116"/>
      <c r="AG35" s="112"/>
      <c r="AH35" s="105"/>
    </row>
    <row r="36" spans="1:34" ht="76.5">
      <c r="A36" s="25" t="s">
        <v>282</v>
      </c>
      <c r="B36" s="25" t="s">
        <v>295</v>
      </c>
      <c r="C36" s="21" t="s">
        <v>296</v>
      </c>
      <c r="D36" s="21" t="s">
        <v>126</v>
      </c>
      <c r="E36" s="112" t="s">
        <v>536</v>
      </c>
      <c r="F36" s="112" t="s">
        <v>129</v>
      </c>
      <c r="G36" s="112" t="s">
        <v>310</v>
      </c>
      <c r="H36" s="105" t="s">
        <v>86</v>
      </c>
      <c r="I36" s="113">
        <v>1</v>
      </c>
      <c r="J36" s="106">
        <v>0.25</v>
      </c>
      <c r="K36" s="107">
        <v>0.5</v>
      </c>
      <c r="L36" s="107">
        <v>0.75</v>
      </c>
      <c r="M36" s="108">
        <v>1</v>
      </c>
      <c r="N36" s="127">
        <v>1</v>
      </c>
      <c r="O36" s="114">
        <v>0.28570000000000001</v>
      </c>
      <c r="P36" s="114"/>
      <c r="Q36" s="114"/>
      <c r="R36" s="114"/>
      <c r="S36" s="114">
        <f>+O36</f>
        <v>0.28570000000000001</v>
      </c>
      <c r="T36" s="373"/>
      <c r="U36" s="24"/>
      <c r="V36" s="112" t="s">
        <v>311</v>
      </c>
      <c r="W36" s="119"/>
      <c r="X36" s="335"/>
      <c r="Y36" s="106">
        <v>0.5</v>
      </c>
      <c r="Z36" s="126"/>
      <c r="AA36" s="126"/>
      <c r="AB36" s="126"/>
      <c r="AC36" s="126"/>
      <c r="AD36" s="112" t="s">
        <v>312</v>
      </c>
      <c r="AE36" s="275" t="s">
        <v>537</v>
      </c>
      <c r="AF36" s="116"/>
      <c r="AG36" s="112"/>
      <c r="AH36" s="105"/>
    </row>
    <row r="37" spans="1:34" ht="186" customHeight="1">
      <c r="A37" s="25" t="s">
        <v>282</v>
      </c>
      <c r="B37" s="58" t="s">
        <v>316</v>
      </c>
      <c r="C37" s="216" t="s">
        <v>197</v>
      </c>
      <c r="D37" s="121" t="s">
        <v>126</v>
      </c>
      <c r="E37" s="122" t="s">
        <v>309</v>
      </c>
      <c r="F37" s="121" t="s">
        <v>129</v>
      </c>
      <c r="G37" s="123" t="s">
        <v>318</v>
      </c>
      <c r="H37" s="105" t="s">
        <v>86</v>
      </c>
      <c r="I37" s="124">
        <v>1</v>
      </c>
      <c r="J37" s="124">
        <v>0.25</v>
      </c>
      <c r="K37" s="125">
        <v>0.5</v>
      </c>
      <c r="L37" s="125">
        <v>0.75</v>
      </c>
      <c r="M37" s="114">
        <v>1</v>
      </c>
      <c r="N37" s="197">
        <v>1</v>
      </c>
      <c r="O37" s="148">
        <v>0.16669999999999999</v>
      </c>
      <c r="P37" s="148"/>
      <c r="Q37" s="148"/>
      <c r="R37" s="148"/>
      <c r="S37" s="148">
        <f>+O37</f>
        <v>0.16669999999999999</v>
      </c>
      <c r="T37" s="198">
        <v>47300000</v>
      </c>
      <c r="U37" s="24" t="s">
        <v>319</v>
      </c>
      <c r="V37" s="112" t="s">
        <v>320</v>
      </c>
      <c r="W37" s="115">
        <v>47300000</v>
      </c>
      <c r="X37" s="208">
        <f>+Y37*Z37+Y37*AA37+Y37*AB37+Y37*AC37</f>
        <v>0.25</v>
      </c>
      <c r="Y37" s="208">
        <v>1</v>
      </c>
      <c r="Z37" s="208">
        <v>0.25</v>
      </c>
      <c r="AA37" s="126"/>
      <c r="AB37" s="126"/>
      <c r="AC37" s="126"/>
      <c r="AD37" s="112" t="s">
        <v>321</v>
      </c>
      <c r="AE37" s="116" t="s">
        <v>538</v>
      </c>
      <c r="AF37" s="116"/>
      <c r="AG37" s="112"/>
      <c r="AH37" s="105"/>
    </row>
    <row r="38" spans="1:34" ht="63.75">
      <c r="A38" s="25" t="s">
        <v>282</v>
      </c>
      <c r="B38" s="214" t="s">
        <v>323</v>
      </c>
      <c r="C38" s="121" t="s">
        <v>197</v>
      </c>
      <c r="D38" s="215" t="s">
        <v>126</v>
      </c>
      <c r="E38" s="147" t="s">
        <v>325</v>
      </c>
      <c r="F38" s="147" t="s">
        <v>129</v>
      </c>
      <c r="G38" s="146" t="s">
        <v>326</v>
      </c>
      <c r="H38" s="147" t="s">
        <v>86</v>
      </c>
      <c r="I38" s="200">
        <v>1</v>
      </c>
      <c r="J38" s="200">
        <v>0.25</v>
      </c>
      <c r="K38" s="200">
        <v>0.5</v>
      </c>
      <c r="L38" s="200">
        <v>0.75</v>
      </c>
      <c r="M38" s="200">
        <v>1</v>
      </c>
      <c r="N38" s="201">
        <v>1</v>
      </c>
      <c r="O38" s="201">
        <v>0.17</v>
      </c>
      <c r="P38" s="201"/>
      <c r="Q38" s="201"/>
      <c r="R38" s="201"/>
      <c r="S38" s="201">
        <f>+O38</f>
        <v>0.17</v>
      </c>
      <c r="T38" s="202"/>
      <c r="U38" s="24"/>
      <c r="V38" s="112" t="s">
        <v>327</v>
      </c>
      <c r="W38" s="128"/>
      <c r="X38" s="208">
        <f>+Y38*Z38+Y38*AA38+Y38*AB38+Y38*AC38</f>
        <v>0</v>
      </c>
      <c r="Y38" s="208">
        <v>1</v>
      </c>
      <c r="Z38" s="208"/>
      <c r="AA38" s="126"/>
      <c r="AB38" s="126"/>
      <c r="AC38" s="126"/>
      <c r="AD38" s="112" t="s">
        <v>328</v>
      </c>
      <c r="AE38" s="275" t="s">
        <v>539</v>
      </c>
      <c r="AF38" s="116"/>
      <c r="AG38" s="112"/>
      <c r="AH38" s="112"/>
    </row>
    <row r="39" spans="1:34" ht="76.5" hidden="1">
      <c r="A39" s="25" t="s">
        <v>282</v>
      </c>
      <c r="B39" s="25" t="s">
        <v>330</v>
      </c>
      <c r="C39" s="217" t="s">
        <v>331</v>
      </c>
      <c r="D39" s="105" t="s">
        <v>168</v>
      </c>
      <c r="E39" s="105" t="s">
        <v>333</v>
      </c>
      <c r="F39" s="105" t="s">
        <v>334</v>
      </c>
      <c r="G39" s="105" t="s">
        <v>336</v>
      </c>
      <c r="H39" s="105" t="s">
        <v>86</v>
      </c>
      <c r="I39" s="150" t="s">
        <v>134</v>
      </c>
      <c r="J39" s="107">
        <v>0.15</v>
      </c>
      <c r="K39" s="107">
        <v>0.3</v>
      </c>
      <c r="L39" s="107">
        <v>0.6</v>
      </c>
      <c r="M39" s="107">
        <v>1</v>
      </c>
      <c r="N39" s="203">
        <v>1</v>
      </c>
      <c r="O39" s="114"/>
      <c r="P39" s="114"/>
      <c r="Q39" s="114"/>
      <c r="R39" s="114"/>
      <c r="S39" s="114"/>
      <c r="T39" s="374">
        <f>+W39+W40</f>
        <v>1362200000</v>
      </c>
      <c r="U39" s="151" t="s">
        <v>337</v>
      </c>
      <c r="V39" s="152" t="s">
        <v>338</v>
      </c>
      <c r="W39" s="155">
        <v>850000000</v>
      </c>
      <c r="X39" s="334">
        <f>+Y39*Z39+Y39*AA39+Y39*AB39+Y39*AC39+Y40*Z40+Y40*AA40+Y40*AB40+Y40*AC40+Y41*Z41+Y41*AA41+Y41*AB41+Y41*AC41+Y42*Z42+Y42*AA42+Y42*AB42+Y42*AC42</f>
        <v>0</v>
      </c>
      <c r="Y39" s="153">
        <v>0.3</v>
      </c>
      <c r="Z39" s="153"/>
      <c r="AA39" s="153"/>
      <c r="AB39" s="153"/>
      <c r="AC39" s="153"/>
      <c r="AD39" s="152" t="s">
        <v>339</v>
      </c>
      <c r="AE39" s="154"/>
      <c r="AF39" s="154"/>
      <c r="AG39" s="151"/>
      <c r="AH39" s="151"/>
    </row>
    <row r="40" spans="1:34" ht="76.5" hidden="1">
      <c r="A40" s="25" t="s">
        <v>282</v>
      </c>
      <c r="B40" s="25" t="s">
        <v>330</v>
      </c>
      <c r="C40" s="105" t="s">
        <v>331</v>
      </c>
      <c r="D40" s="105" t="s">
        <v>168</v>
      </c>
      <c r="E40" s="105" t="s">
        <v>333</v>
      </c>
      <c r="F40" s="105" t="s">
        <v>334</v>
      </c>
      <c r="G40" s="105" t="s">
        <v>336</v>
      </c>
      <c r="H40" s="105" t="s">
        <v>86</v>
      </c>
      <c r="I40" s="150" t="s">
        <v>134</v>
      </c>
      <c r="J40" s="107">
        <v>0.15</v>
      </c>
      <c r="K40" s="107">
        <v>0.3</v>
      </c>
      <c r="L40" s="107">
        <v>0.6</v>
      </c>
      <c r="M40" s="107">
        <v>1</v>
      </c>
      <c r="N40" s="203">
        <v>1</v>
      </c>
      <c r="O40" s="114"/>
      <c r="P40" s="114"/>
      <c r="Q40" s="114"/>
      <c r="R40" s="114"/>
      <c r="S40" s="114"/>
      <c r="T40" s="375"/>
      <c r="U40" s="151" t="s">
        <v>341</v>
      </c>
      <c r="V40" s="152" t="s">
        <v>342</v>
      </c>
      <c r="W40" s="155">
        <v>512200000</v>
      </c>
      <c r="X40" s="335"/>
      <c r="Y40" s="153">
        <v>0.3</v>
      </c>
      <c r="Z40" s="153"/>
      <c r="AA40" s="153"/>
      <c r="AB40" s="153"/>
      <c r="AC40" s="153"/>
      <c r="AD40" s="152" t="s">
        <v>343</v>
      </c>
      <c r="AE40" s="154"/>
      <c r="AF40" s="154"/>
      <c r="AG40" s="151"/>
      <c r="AH40" s="151"/>
    </row>
    <row r="41" spans="1:34" ht="63.75" hidden="1">
      <c r="A41" s="25" t="s">
        <v>282</v>
      </c>
      <c r="B41" s="25" t="s">
        <v>330</v>
      </c>
      <c r="C41" s="105" t="s">
        <v>331</v>
      </c>
      <c r="D41" s="105" t="s">
        <v>168</v>
      </c>
      <c r="E41" s="105" t="s">
        <v>344</v>
      </c>
      <c r="F41" s="105" t="s">
        <v>334</v>
      </c>
      <c r="G41" s="105" t="s">
        <v>345</v>
      </c>
      <c r="H41" s="105" t="s">
        <v>86</v>
      </c>
      <c r="I41" s="150" t="s">
        <v>134</v>
      </c>
      <c r="J41" s="107">
        <v>0.95</v>
      </c>
      <c r="K41" s="107">
        <v>0.95</v>
      </c>
      <c r="L41" s="107">
        <v>0.95</v>
      </c>
      <c r="M41" s="107">
        <v>0.95</v>
      </c>
      <c r="N41" s="203">
        <v>0.95</v>
      </c>
      <c r="O41" s="114"/>
      <c r="P41" s="114"/>
      <c r="Q41" s="114"/>
      <c r="R41" s="114"/>
      <c r="S41" s="114"/>
      <c r="T41" s="375"/>
      <c r="U41" s="151"/>
      <c r="V41" s="152" t="s">
        <v>346</v>
      </c>
      <c r="W41" s="151" t="s">
        <v>347</v>
      </c>
      <c r="X41" s="335"/>
      <c r="Y41" s="153">
        <v>0.1</v>
      </c>
      <c r="Z41" s="153"/>
      <c r="AA41" s="153"/>
      <c r="AB41" s="153"/>
      <c r="AC41" s="153"/>
      <c r="AD41" s="152" t="s">
        <v>348</v>
      </c>
      <c r="AE41" s="154"/>
      <c r="AF41" s="154"/>
      <c r="AG41" s="151"/>
      <c r="AH41" s="151"/>
    </row>
    <row r="42" spans="1:34" ht="63.75" hidden="1">
      <c r="A42" s="25" t="s">
        <v>282</v>
      </c>
      <c r="B42" s="25" t="s">
        <v>330</v>
      </c>
      <c r="C42" s="105" t="s">
        <v>331</v>
      </c>
      <c r="D42" s="105" t="s">
        <v>168</v>
      </c>
      <c r="E42" s="105" t="s">
        <v>350</v>
      </c>
      <c r="F42" s="105" t="s">
        <v>334</v>
      </c>
      <c r="G42" s="105" t="s">
        <v>351</v>
      </c>
      <c r="H42" s="105" t="s">
        <v>86</v>
      </c>
      <c r="I42" s="150" t="s">
        <v>134</v>
      </c>
      <c r="J42" s="107">
        <v>0.15</v>
      </c>
      <c r="K42" s="107">
        <v>0.3</v>
      </c>
      <c r="L42" s="107">
        <v>0.6</v>
      </c>
      <c r="M42" s="107">
        <v>1</v>
      </c>
      <c r="N42" s="203">
        <v>1</v>
      </c>
      <c r="O42" s="114"/>
      <c r="P42" s="114"/>
      <c r="Q42" s="114"/>
      <c r="R42" s="114"/>
      <c r="S42" s="114"/>
      <c r="T42" s="376"/>
      <c r="U42" s="151"/>
      <c r="V42" s="152" t="s">
        <v>352</v>
      </c>
      <c r="W42" s="13" t="s">
        <v>347</v>
      </c>
      <c r="X42" s="336"/>
      <c r="Y42" s="210">
        <v>0.3</v>
      </c>
      <c r="Z42" s="153"/>
      <c r="AA42" s="153"/>
      <c r="AB42" s="153"/>
      <c r="AC42" s="153"/>
      <c r="AD42" s="152" t="s">
        <v>353</v>
      </c>
      <c r="AE42" s="154"/>
      <c r="AF42" s="154"/>
      <c r="AG42" s="151"/>
      <c r="AH42" s="151"/>
    </row>
    <row r="43" spans="1:34" ht="63.75" hidden="1">
      <c r="A43" s="39" t="s">
        <v>355</v>
      </c>
      <c r="B43" s="170" t="s">
        <v>358</v>
      </c>
      <c r="C43" s="156" t="s">
        <v>235</v>
      </c>
      <c r="D43" s="156" t="s">
        <v>236</v>
      </c>
      <c r="E43" s="156" t="s">
        <v>360</v>
      </c>
      <c r="F43" s="156" t="s">
        <v>239</v>
      </c>
      <c r="G43" s="33" t="s">
        <v>362</v>
      </c>
      <c r="H43" s="33" t="s">
        <v>86</v>
      </c>
      <c r="I43" s="342">
        <v>1</v>
      </c>
      <c r="J43" s="342">
        <v>0.25</v>
      </c>
      <c r="K43" s="342">
        <v>0.5</v>
      </c>
      <c r="L43" s="342">
        <v>0.75</v>
      </c>
      <c r="M43" s="342">
        <v>1</v>
      </c>
      <c r="N43" s="342">
        <v>1</v>
      </c>
      <c r="O43" s="185"/>
      <c r="P43" s="185"/>
      <c r="Q43" s="185"/>
      <c r="R43" s="185"/>
      <c r="S43" s="185"/>
      <c r="T43" s="299">
        <f>+W43+W44+W45+W46+W47</f>
        <v>467500000</v>
      </c>
      <c r="U43" s="32" t="s">
        <v>118</v>
      </c>
      <c r="V43" s="171" t="s">
        <v>363</v>
      </c>
      <c r="W43" s="172">
        <v>93500000</v>
      </c>
      <c r="X43" s="329">
        <f>+Y44*Z44+Y44*AA44+Y44*AB44+Y44*AC44+Y45*Z45+Y45*AA45+Y45*AB45+Y45*AC45+Y46*Z46+Y46*AA46+Y46*AB46+Y46*AC46+Y47*Z47+Y47*AA47+Y47*AB47+Y47*AC47+Y43*Z43+Y43*AA43+Y43*AB43+Y43*AC43</f>
        <v>0</v>
      </c>
      <c r="Y43" s="209">
        <v>0.2</v>
      </c>
      <c r="Z43" s="173"/>
      <c r="AA43" s="173"/>
      <c r="AB43" s="173"/>
      <c r="AC43" s="173"/>
      <c r="AD43" s="130" t="s">
        <v>364</v>
      </c>
      <c r="AE43" s="132"/>
      <c r="AF43" s="132"/>
      <c r="AG43" s="130"/>
      <c r="AH43" s="130"/>
    </row>
    <row r="44" spans="1:34" ht="63.75" hidden="1">
      <c r="A44" s="39" t="s">
        <v>355</v>
      </c>
      <c r="B44" s="170" t="s">
        <v>358</v>
      </c>
      <c r="C44" s="33" t="s">
        <v>235</v>
      </c>
      <c r="D44" s="33" t="s">
        <v>236</v>
      </c>
      <c r="E44" s="33" t="s">
        <v>360</v>
      </c>
      <c r="F44" s="33" t="s">
        <v>239</v>
      </c>
      <c r="G44" s="33" t="s">
        <v>362</v>
      </c>
      <c r="H44" s="33" t="s">
        <v>86</v>
      </c>
      <c r="I44" s="343"/>
      <c r="J44" s="343">
        <v>0.25</v>
      </c>
      <c r="K44" s="343">
        <v>0.5</v>
      </c>
      <c r="L44" s="343">
        <v>0.75</v>
      </c>
      <c r="M44" s="343">
        <v>1</v>
      </c>
      <c r="N44" s="343">
        <v>1</v>
      </c>
      <c r="O44" s="185"/>
      <c r="P44" s="185"/>
      <c r="Q44" s="185"/>
      <c r="R44" s="185"/>
      <c r="S44" s="185"/>
      <c r="T44" s="300"/>
      <c r="U44" s="32" t="s">
        <v>118</v>
      </c>
      <c r="V44" s="204" t="s">
        <v>366</v>
      </c>
      <c r="W44" s="172">
        <v>93500000</v>
      </c>
      <c r="X44" s="327"/>
      <c r="Y44" s="209">
        <v>0.2</v>
      </c>
      <c r="Z44" s="173"/>
      <c r="AA44" s="173"/>
      <c r="AB44" s="173"/>
      <c r="AC44" s="173"/>
      <c r="AD44" s="130" t="s">
        <v>367</v>
      </c>
      <c r="AE44" s="132"/>
      <c r="AF44" s="132"/>
      <c r="AG44" s="130"/>
      <c r="AH44" s="130"/>
    </row>
    <row r="45" spans="1:34" ht="63.75" hidden="1">
      <c r="A45" s="39" t="s">
        <v>355</v>
      </c>
      <c r="B45" s="170" t="s">
        <v>358</v>
      </c>
      <c r="C45" s="33" t="s">
        <v>235</v>
      </c>
      <c r="D45" s="33" t="s">
        <v>236</v>
      </c>
      <c r="E45" s="33" t="s">
        <v>360</v>
      </c>
      <c r="F45" s="33" t="s">
        <v>239</v>
      </c>
      <c r="G45" s="33" t="s">
        <v>362</v>
      </c>
      <c r="H45" s="33" t="s">
        <v>86</v>
      </c>
      <c r="I45" s="343"/>
      <c r="J45" s="343">
        <v>0.25</v>
      </c>
      <c r="K45" s="343">
        <v>0.5</v>
      </c>
      <c r="L45" s="343">
        <v>0.75</v>
      </c>
      <c r="M45" s="343">
        <v>1</v>
      </c>
      <c r="N45" s="343">
        <v>1</v>
      </c>
      <c r="O45" s="185"/>
      <c r="P45" s="185"/>
      <c r="Q45" s="185"/>
      <c r="R45" s="185"/>
      <c r="S45" s="185"/>
      <c r="T45" s="300"/>
      <c r="U45" s="32" t="s">
        <v>118</v>
      </c>
      <c r="V45" s="171" t="s">
        <v>368</v>
      </c>
      <c r="W45" s="172">
        <v>93500000</v>
      </c>
      <c r="X45" s="327"/>
      <c r="Y45" s="209">
        <v>0.2</v>
      </c>
      <c r="Z45" s="173"/>
      <c r="AA45" s="173"/>
      <c r="AB45" s="173"/>
      <c r="AC45" s="173"/>
      <c r="AD45" s="130" t="s">
        <v>369</v>
      </c>
      <c r="AE45" s="132"/>
      <c r="AF45" s="132"/>
      <c r="AG45" s="130"/>
      <c r="AH45" s="130"/>
    </row>
    <row r="46" spans="1:34" ht="63.75" hidden="1">
      <c r="A46" s="39" t="s">
        <v>355</v>
      </c>
      <c r="B46" s="170" t="s">
        <v>358</v>
      </c>
      <c r="C46" s="33" t="s">
        <v>235</v>
      </c>
      <c r="D46" s="33" t="s">
        <v>236</v>
      </c>
      <c r="E46" s="33" t="s">
        <v>360</v>
      </c>
      <c r="F46" s="33" t="s">
        <v>239</v>
      </c>
      <c r="G46" s="33" t="s">
        <v>362</v>
      </c>
      <c r="H46" s="33" t="s">
        <v>86</v>
      </c>
      <c r="I46" s="343"/>
      <c r="J46" s="343">
        <v>0.25</v>
      </c>
      <c r="K46" s="343">
        <v>0.5</v>
      </c>
      <c r="L46" s="343">
        <v>0.75</v>
      </c>
      <c r="M46" s="343">
        <v>1</v>
      </c>
      <c r="N46" s="343">
        <v>1</v>
      </c>
      <c r="O46" s="185"/>
      <c r="P46" s="185"/>
      <c r="Q46" s="185"/>
      <c r="R46" s="185"/>
      <c r="S46" s="185"/>
      <c r="T46" s="300"/>
      <c r="U46" s="32" t="s">
        <v>118</v>
      </c>
      <c r="V46" s="171" t="s">
        <v>370</v>
      </c>
      <c r="W46" s="172">
        <v>93500000</v>
      </c>
      <c r="X46" s="327"/>
      <c r="Y46" s="209">
        <v>0.2</v>
      </c>
      <c r="Z46" s="173"/>
      <c r="AA46" s="173"/>
      <c r="AB46" s="173"/>
      <c r="AC46" s="173"/>
      <c r="AD46" s="130" t="s">
        <v>371</v>
      </c>
      <c r="AE46" s="132"/>
      <c r="AF46" s="132"/>
      <c r="AG46" s="130"/>
      <c r="AH46" s="130"/>
    </row>
    <row r="47" spans="1:34" ht="63.75" hidden="1">
      <c r="A47" s="39" t="s">
        <v>355</v>
      </c>
      <c r="B47" s="170" t="s">
        <v>358</v>
      </c>
      <c r="C47" s="33" t="s">
        <v>235</v>
      </c>
      <c r="D47" s="33" t="s">
        <v>236</v>
      </c>
      <c r="E47" s="33" t="s">
        <v>360</v>
      </c>
      <c r="F47" s="33" t="s">
        <v>239</v>
      </c>
      <c r="G47" s="33" t="s">
        <v>362</v>
      </c>
      <c r="H47" s="33" t="s">
        <v>86</v>
      </c>
      <c r="I47" s="344"/>
      <c r="J47" s="344">
        <v>0.25</v>
      </c>
      <c r="K47" s="344">
        <v>0.5</v>
      </c>
      <c r="L47" s="344">
        <v>0.75</v>
      </c>
      <c r="M47" s="344">
        <v>1</v>
      </c>
      <c r="N47" s="344">
        <v>1</v>
      </c>
      <c r="O47" s="185"/>
      <c r="P47" s="185"/>
      <c r="Q47" s="185"/>
      <c r="R47" s="185"/>
      <c r="S47" s="185"/>
      <c r="T47" s="301"/>
      <c r="U47" s="32" t="s">
        <v>118</v>
      </c>
      <c r="V47" s="174" t="s">
        <v>372</v>
      </c>
      <c r="W47" s="172">
        <v>93500000</v>
      </c>
      <c r="X47" s="328"/>
      <c r="Y47" s="209">
        <v>0.2</v>
      </c>
      <c r="Z47" s="175"/>
      <c r="AA47" s="175"/>
      <c r="AB47" s="175"/>
      <c r="AC47" s="175"/>
      <c r="AD47" s="37" t="s">
        <v>373</v>
      </c>
      <c r="AE47" s="176"/>
      <c r="AF47" s="176"/>
      <c r="AG47" s="37"/>
      <c r="AH47" s="37"/>
    </row>
    <row r="48" spans="1:34" ht="90" hidden="1" customHeight="1">
      <c r="A48" s="39" t="s">
        <v>355</v>
      </c>
      <c r="B48" s="39" t="s">
        <v>375</v>
      </c>
      <c r="C48" s="37" t="s">
        <v>376</v>
      </c>
      <c r="D48" s="37" t="s">
        <v>236</v>
      </c>
      <c r="E48" s="37" t="s">
        <v>378</v>
      </c>
      <c r="F48" s="37" t="s">
        <v>379</v>
      </c>
      <c r="G48" s="37" t="s">
        <v>381</v>
      </c>
      <c r="H48" s="37" t="s">
        <v>86</v>
      </c>
      <c r="I48" s="322">
        <v>1</v>
      </c>
      <c r="J48" s="322">
        <v>0.05</v>
      </c>
      <c r="K48" s="322">
        <v>0.2</v>
      </c>
      <c r="L48" s="322">
        <v>0.95</v>
      </c>
      <c r="M48" s="322">
        <v>1</v>
      </c>
      <c r="N48" s="322">
        <v>1</v>
      </c>
      <c r="O48" s="322"/>
      <c r="P48" s="322"/>
      <c r="Q48" s="322"/>
      <c r="R48" s="322"/>
      <c r="S48" s="322"/>
      <c r="T48" s="52"/>
      <c r="U48" s="53"/>
      <c r="V48" s="130" t="s">
        <v>382</v>
      </c>
      <c r="W48" s="130"/>
      <c r="X48" s="329">
        <f>+Y48*Z48+Y48*AA48+Y48*AB48+Y48*AC48+Y49*Z49+Y49*AA49+Y49*AB49+Y49*AC49</f>
        <v>0</v>
      </c>
      <c r="Y48" s="211">
        <v>0.8</v>
      </c>
      <c r="Z48" s="131"/>
      <c r="AA48" s="131"/>
      <c r="AB48" s="131"/>
      <c r="AC48" s="131"/>
      <c r="AD48" s="130" t="s">
        <v>383</v>
      </c>
      <c r="AE48" s="132"/>
      <c r="AF48" s="132"/>
      <c r="AG48" s="130"/>
      <c r="AH48" s="130"/>
    </row>
    <row r="49" spans="1:34" ht="74.25" hidden="1" customHeight="1">
      <c r="A49" s="39" t="s">
        <v>355</v>
      </c>
      <c r="B49" s="39" t="s">
        <v>375</v>
      </c>
      <c r="C49" s="37" t="s">
        <v>376</v>
      </c>
      <c r="D49" s="37" t="s">
        <v>236</v>
      </c>
      <c r="E49" s="37" t="s">
        <v>378</v>
      </c>
      <c r="F49" s="37" t="s">
        <v>379</v>
      </c>
      <c r="G49" s="37" t="s">
        <v>381</v>
      </c>
      <c r="H49" s="37" t="s">
        <v>86</v>
      </c>
      <c r="I49" s="323"/>
      <c r="J49" s="323">
        <v>0.05</v>
      </c>
      <c r="K49" s="323">
        <v>0.2</v>
      </c>
      <c r="L49" s="323">
        <v>0.95</v>
      </c>
      <c r="M49" s="323">
        <v>1</v>
      </c>
      <c r="N49" s="323">
        <v>1</v>
      </c>
      <c r="O49" s="323"/>
      <c r="P49" s="323"/>
      <c r="Q49" s="323"/>
      <c r="R49" s="323"/>
      <c r="S49" s="323"/>
      <c r="T49" s="52"/>
      <c r="U49" s="53"/>
      <c r="V49" s="130" t="s">
        <v>386</v>
      </c>
      <c r="W49" s="130"/>
      <c r="X49" s="327"/>
      <c r="Y49" s="131">
        <v>0.2</v>
      </c>
      <c r="Z49" s="131"/>
      <c r="AA49" s="131"/>
      <c r="AB49" s="131"/>
      <c r="AC49" s="131"/>
      <c r="AD49" s="130" t="s">
        <v>383</v>
      </c>
      <c r="AE49" s="132"/>
      <c r="AF49" s="132"/>
      <c r="AG49" s="130"/>
      <c r="AH49" s="130"/>
    </row>
    <row r="50" spans="1:34" ht="40.5" hidden="1" customHeight="1">
      <c r="A50" s="39" t="s">
        <v>355</v>
      </c>
      <c r="B50" s="43" t="s">
        <v>389</v>
      </c>
      <c r="C50" s="42" t="s">
        <v>390</v>
      </c>
      <c r="D50" s="42" t="s">
        <v>168</v>
      </c>
      <c r="E50" s="42" t="s">
        <v>392</v>
      </c>
      <c r="F50" s="42" t="s">
        <v>393</v>
      </c>
      <c r="G50" s="42" t="s">
        <v>395</v>
      </c>
      <c r="H50" s="42" t="s">
        <v>86</v>
      </c>
      <c r="I50" s="337">
        <v>0.94</v>
      </c>
      <c r="J50" s="337">
        <v>0.15</v>
      </c>
      <c r="K50" s="337">
        <v>0.4</v>
      </c>
      <c r="L50" s="337">
        <v>0.75</v>
      </c>
      <c r="M50" s="337">
        <v>1</v>
      </c>
      <c r="N50" s="337">
        <v>1</v>
      </c>
      <c r="O50" s="337"/>
      <c r="P50" s="337"/>
      <c r="Q50" s="337"/>
      <c r="R50" s="337"/>
      <c r="S50" s="337"/>
      <c r="T50" s="302">
        <f>+W51</f>
        <v>45100000</v>
      </c>
      <c r="U50" s="42" t="s">
        <v>341</v>
      </c>
      <c r="V50" s="133" t="s">
        <v>396</v>
      </c>
      <c r="W50" s="133"/>
      <c r="X50" s="329">
        <f>+Y50*Z50+Y50*AA50+Y50*AB50+Y50*AC50+Y51*Z51+Y51*AA51+Y51*AB51+Y51*AC51+Y52*Z52+Y52*AA52+Y52*AB52+Y52*AC52+Y53*Z53+Y53*AA53+Y53*AB53+Y53*AC53</f>
        <v>0</v>
      </c>
      <c r="Y50" s="134">
        <v>0.25</v>
      </c>
      <c r="Z50" s="134"/>
      <c r="AA50" s="134"/>
      <c r="AB50" s="134"/>
      <c r="AC50" s="134"/>
      <c r="AD50" s="133" t="s">
        <v>397</v>
      </c>
      <c r="AE50" s="135"/>
      <c r="AF50" s="135"/>
      <c r="AG50" s="133"/>
      <c r="AH50" s="133"/>
    </row>
    <row r="51" spans="1:34" ht="51" hidden="1">
      <c r="A51" s="39" t="s">
        <v>355</v>
      </c>
      <c r="B51" s="43" t="s">
        <v>389</v>
      </c>
      <c r="C51" s="42" t="s">
        <v>390</v>
      </c>
      <c r="D51" s="42" t="s">
        <v>168</v>
      </c>
      <c r="E51" s="42" t="s">
        <v>392</v>
      </c>
      <c r="F51" s="42" t="s">
        <v>393</v>
      </c>
      <c r="G51" s="42" t="s">
        <v>395</v>
      </c>
      <c r="H51" s="42" t="s">
        <v>86</v>
      </c>
      <c r="I51" s="345"/>
      <c r="J51" s="345">
        <v>0.15</v>
      </c>
      <c r="K51" s="345">
        <v>0.4</v>
      </c>
      <c r="L51" s="345">
        <v>0.75</v>
      </c>
      <c r="M51" s="345">
        <v>1</v>
      </c>
      <c r="N51" s="345">
        <v>1</v>
      </c>
      <c r="O51" s="345"/>
      <c r="P51" s="345"/>
      <c r="Q51" s="345"/>
      <c r="R51" s="345"/>
      <c r="S51" s="345"/>
      <c r="T51" s="303"/>
      <c r="U51" s="42" t="s">
        <v>341</v>
      </c>
      <c r="V51" s="133" t="s">
        <v>398</v>
      </c>
      <c r="W51" s="136">
        <v>45100000</v>
      </c>
      <c r="X51" s="327"/>
      <c r="Y51" s="134">
        <v>0.25</v>
      </c>
      <c r="Z51" s="134"/>
      <c r="AA51" s="134"/>
      <c r="AB51" s="134"/>
      <c r="AC51" s="134"/>
      <c r="AD51" s="133" t="s">
        <v>399</v>
      </c>
      <c r="AE51" s="135"/>
      <c r="AF51" s="135"/>
      <c r="AG51" s="133"/>
      <c r="AH51" s="133"/>
    </row>
    <row r="52" spans="1:34" ht="51" hidden="1">
      <c r="A52" s="39" t="s">
        <v>355</v>
      </c>
      <c r="B52" s="43" t="s">
        <v>389</v>
      </c>
      <c r="C52" s="42" t="s">
        <v>390</v>
      </c>
      <c r="D52" s="42" t="s">
        <v>168</v>
      </c>
      <c r="E52" s="42" t="s">
        <v>392</v>
      </c>
      <c r="F52" s="42" t="s">
        <v>393</v>
      </c>
      <c r="G52" s="42" t="s">
        <v>395</v>
      </c>
      <c r="H52" s="42" t="s">
        <v>86</v>
      </c>
      <c r="I52" s="345"/>
      <c r="J52" s="345">
        <v>0.15</v>
      </c>
      <c r="K52" s="345">
        <v>0.4</v>
      </c>
      <c r="L52" s="345">
        <v>0.75</v>
      </c>
      <c r="M52" s="345">
        <v>1</v>
      </c>
      <c r="N52" s="345">
        <v>1</v>
      </c>
      <c r="O52" s="345"/>
      <c r="P52" s="345"/>
      <c r="Q52" s="345"/>
      <c r="R52" s="345"/>
      <c r="S52" s="345"/>
      <c r="T52" s="303"/>
      <c r="U52" s="42" t="s">
        <v>341</v>
      </c>
      <c r="V52" s="133" t="s">
        <v>400</v>
      </c>
      <c r="W52" s="133"/>
      <c r="X52" s="327"/>
      <c r="Y52" s="134">
        <v>0.25</v>
      </c>
      <c r="Z52" s="134"/>
      <c r="AA52" s="134"/>
      <c r="AB52" s="134"/>
      <c r="AC52" s="134"/>
      <c r="AD52" s="133" t="s">
        <v>401</v>
      </c>
      <c r="AE52" s="135"/>
      <c r="AF52" s="135"/>
      <c r="AG52" s="133"/>
      <c r="AH52" s="133"/>
    </row>
    <row r="53" spans="1:34" ht="51" hidden="1">
      <c r="A53" s="39" t="s">
        <v>355</v>
      </c>
      <c r="B53" s="43" t="s">
        <v>389</v>
      </c>
      <c r="C53" s="42" t="s">
        <v>390</v>
      </c>
      <c r="D53" s="42" t="s">
        <v>168</v>
      </c>
      <c r="E53" s="42" t="s">
        <v>392</v>
      </c>
      <c r="F53" s="42" t="s">
        <v>393</v>
      </c>
      <c r="G53" s="42" t="s">
        <v>395</v>
      </c>
      <c r="H53" s="42" t="s">
        <v>86</v>
      </c>
      <c r="I53" s="338"/>
      <c r="J53" s="338">
        <v>0.15</v>
      </c>
      <c r="K53" s="338">
        <v>0.4</v>
      </c>
      <c r="L53" s="338">
        <v>0.75</v>
      </c>
      <c r="M53" s="338">
        <v>1</v>
      </c>
      <c r="N53" s="338">
        <v>1</v>
      </c>
      <c r="O53" s="338"/>
      <c r="P53" s="338"/>
      <c r="Q53" s="338"/>
      <c r="R53" s="338"/>
      <c r="S53" s="338"/>
      <c r="T53" s="304"/>
      <c r="U53" s="42" t="s">
        <v>341</v>
      </c>
      <c r="V53" s="133" t="s">
        <v>402</v>
      </c>
      <c r="W53" s="133"/>
      <c r="X53" s="328"/>
      <c r="Y53" s="134">
        <v>0.25</v>
      </c>
      <c r="Z53" s="134"/>
      <c r="AA53" s="134"/>
      <c r="AB53" s="134"/>
      <c r="AC53" s="134"/>
      <c r="AD53" s="133" t="s">
        <v>403</v>
      </c>
      <c r="AE53" s="135"/>
      <c r="AF53" s="135"/>
      <c r="AG53" s="133"/>
      <c r="AH53" s="133"/>
    </row>
    <row r="54" spans="1:34" ht="114.75" hidden="1">
      <c r="A54" s="39" t="s">
        <v>355</v>
      </c>
      <c r="B54" s="47" t="s">
        <v>405</v>
      </c>
      <c r="C54" s="45" t="s">
        <v>406</v>
      </c>
      <c r="D54" s="45" t="s">
        <v>168</v>
      </c>
      <c r="E54" s="45" t="s">
        <v>408</v>
      </c>
      <c r="F54" s="45" t="s">
        <v>409</v>
      </c>
      <c r="G54" s="45" t="s">
        <v>412</v>
      </c>
      <c r="H54" s="45" t="s">
        <v>86</v>
      </c>
      <c r="I54" s="339" t="s">
        <v>413</v>
      </c>
      <c r="J54" s="324">
        <v>0.25</v>
      </c>
      <c r="K54" s="339">
        <v>0.5</v>
      </c>
      <c r="L54" s="339">
        <v>0.75</v>
      </c>
      <c r="M54" s="339">
        <v>1</v>
      </c>
      <c r="N54" s="324">
        <v>1</v>
      </c>
      <c r="O54" s="324"/>
      <c r="P54" s="324"/>
      <c r="Q54" s="324"/>
      <c r="R54" s="324"/>
      <c r="S54" s="324"/>
      <c r="T54" s="282">
        <f>+W55</f>
        <v>137000000</v>
      </c>
      <c r="U54" s="45" t="s">
        <v>341</v>
      </c>
      <c r="V54" s="137" t="s">
        <v>414</v>
      </c>
      <c r="W54" s="137"/>
      <c r="X54" s="327">
        <f>+Y54*Z54+Y54*AA54+Y54*AB54+Y54*AC54+Y55*Z55+Y55*AA55+Y55*AB55+Y55*AC55+Y56*Z56+Y56*AA56+Y56*AB56+Y56*AC56</f>
        <v>0</v>
      </c>
      <c r="Y54" s="138">
        <v>0.3</v>
      </c>
      <c r="Z54" s="138"/>
      <c r="AA54" s="138"/>
      <c r="AB54" s="138"/>
      <c r="AC54" s="138"/>
      <c r="AD54" s="137" t="s">
        <v>415</v>
      </c>
      <c r="AE54" s="135"/>
      <c r="AF54" s="135"/>
      <c r="AG54" s="137"/>
      <c r="AH54" s="137"/>
    </row>
    <row r="55" spans="1:34" ht="114.75" hidden="1">
      <c r="A55" s="39" t="s">
        <v>355</v>
      </c>
      <c r="B55" s="47" t="s">
        <v>405</v>
      </c>
      <c r="C55" s="45" t="s">
        <v>406</v>
      </c>
      <c r="D55" s="45" t="s">
        <v>168</v>
      </c>
      <c r="E55" s="45" t="s">
        <v>408</v>
      </c>
      <c r="F55" s="45" t="s">
        <v>409</v>
      </c>
      <c r="G55" s="45" t="s">
        <v>412</v>
      </c>
      <c r="H55" s="45" t="s">
        <v>86</v>
      </c>
      <c r="I55" s="340"/>
      <c r="J55" s="325">
        <v>0.25</v>
      </c>
      <c r="K55" s="340">
        <v>0.5</v>
      </c>
      <c r="L55" s="340">
        <v>0.75</v>
      </c>
      <c r="M55" s="340">
        <v>1</v>
      </c>
      <c r="N55" s="325">
        <v>1</v>
      </c>
      <c r="O55" s="325"/>
      <c r="P55" s="325"/>
      <c r="Q55" s="325"/>
      <c r="R55" s="325"/>
      <c r="S55" s="325"/>
      <c r="T55" s="283"/>
      <c r="U55" s="45" t="s">
        <v>341</v>
      </c>
      <c r="V55" s="137" t="s">
        <v>417</v>
      </c>
      <c r="W55" s="139">
        <v>137000000</v>
      </c>
      <c r="X55" s="327"/>
      <c r="Y55" s="138">
        <v>0.6</v>
      </c>
      <c r="Z55" s="138"/>
      <c r="AA55" s="138"/>
      <c r="AB55" s="138"/>
      <c r="AC55" s="138"/>
      <c r="AD55" s="137" t="s">
        <v>418</v>
      </c>
      <c r="AE55" s="135"/>
      <c r="AF55" s="135"/>
      <c r="AG55" s="137"/>
      <c r="AH55" s="137"/>
    </row>
    <row r="56" spans="1:34" ht="114.75" hidden="1">
      <c r="A56" s="39" t="s">
        <v>355</v>
      </c>
      <c r="B56" s="47" t="s">
        <v>405</v>
      </c>
      <c r="C56" s="45" t="s">
        <v>406</v>
      </c>
      <c r="D56" s="45" t="s">
        <v>168</v>
      </c>
      <c r="E56" s="45" t="s">
        <v>408</v>
      </c>
      <c r="F56" s="45" t="s">
        <v>409</v>
      </c>
      <c r="G56" s="45" t="s">
        <v>412</v>
      </c>
      <c r="H56" s="45" t="s">
        <v>86</v>
      </c>
      <c r="I56" s="341"/>
      <c r="J56" s="326">
        <v>0.25</v>
      </c>
      <c r="K56" s="341">
        <v>0.5</v>
      </c>
      <c r="L56" s="341">
        <v>0.75</v>
      </c>
      <c r="M56" s="341">
        <v>1</v>
      </c>
      <c r="N56" s="326">
        <v>1</v>
      </c>
      <c r="O56" s="326"/>
      <c r="P56" s="326"/>
      <c r="Q56" s="326"/>
      <c r="R56" s="326"/>
      <c r="S56" s="326"/>
      <c r="T56" s="284"/>
      <c r="U56" s="45" t="s">
        <v>341</v>
      </c>
      <c r="V56" s="137" t="s">
        <v>419</v>
      </c>
      <c r="W56" s="137"/>
      <c r="X56" s="328"/>
      <c r="Y56" s="138">
        <v>0.1</v>
      </c>
      <c r="Z56" s="138"/>
      <c r="AA56" s="138"/>
      <c r="AB56" s="138"/>
      <c r="AC56" s="138"/>
      <c r="AD56" s="137" t="s">
        <v>420</v>
      </c>
      <c r="AE56" s="135"/>
      <c r="AF56" s="135"/>
      <c r="AG56" s="137"/>
      <c r="AH56" s="137"/>
    </row>
    <row r="57" spans="1:34" ht="51" hidden="1">
      <c r="A57" s="39" t="s">
        <v>355</v>
      </c>
      <c r="B57" s="47" t="s">
        <v>422</v>
      </c>
      <c r="C57" s="45" t="s">
        <v>423</v>
      </c>
      <c r="D57" s="45" t="s">
        <v>168</v>
      </c>
      <c r="E57" s="49" t="s">
        <v>425</v>
      </c>
      <c r="F57" s="45" t="s">
        <v>426</v>
      </c>
      <c r="G57" s="49" t="s">
        <v>425</v>
      </c>
      <c r="H57" s="45" t="s">
        <v>86</v>
      </c>
      <c r="I57" s="339" t="s">
        <v>413</v>
      </c>
      <c r="J57" s="324">
        <v>0.15</v>
      </c>
      <c r="K57" s="339">
        <v>0.5</v>
      </c>
      <c r="L57" s="339">
        <v>0.65</v>
      </c>
      <c r="M57" s="339">
        <v>1</v>
      </c>
      <c r="N57" s="324">
        <v>1</v>
      </c>
      <c r="O57" s="324"/>
      <c r="P57" s="324"/>
      <c r="Q57" s="324"/>
      <c r="R57" s="324"/>
      <c r="S57" s="324"/>
      <c r="T57" s="282">
        <f>+W57</f>
        <v>64000000</v>
      </c>
      <c r="U57" s="45" t="s">
        <v>341</v>
      </c>
      <c r="V57" s="137" t="s">
        <v>428</v>
      </c>
      <c r="W57" s="139">
        <v>64000000</v>
      </c>
      <c r="X57" s="327">
        <f>+Y57*Z57+Y57*AA57+Y57*AB57+Y57*AC57+Y58*Z58+Y58*AA58+Y58*AB58+Y58*AC58+Y59*Z59+Y59*AA59+Y59*AB59+Y59*AC59</f>
        <v>0</v>
      </c>
      <c r="Y57" s="140">
        <v>0.33</v>
      </c>
      <c r="Z57" s="140"/>
      <c r="AA57" s="140"/>
      <c r="AB57" s="140"/>
      <c r="AC57" s="140"/>
      <c r="AD57" s="137" t="s">
        <v>429</v>
      </c>
      <c r="AE57" s="141"/>
      <c r="AF57" s="141"/>
      <c r="AG57" s="137"/>
      <c r="AH57" s="142"/>
    </row>
    <row r="58" spans="1:34" ht="76.5" hidden="1">
      <c r="A58" s="39" t="s">
        <v>355</v>
      </c>
      <c r="B58" s="47" t="s">
        <v>422</v>
      </c>
      <c r="C58" s="45" t="s">
        <v>423</v>
      </c>
      <c r="D58" s="45" t="s">
        <v>168</v>
      </c>
      <c r="E58" s="49" t="s">
        <v>425</v>
      </c>
      <c r="F58" s="45" t="s">
        <v>426</v>
      </c>
      <c r="G58" s="49" t="s">
        <v>425</v>
      </c>
      <c r="H58" s="45" t="s">
        <v>86</v>
      </c>
      <c r="I58" s="340"/>
      <c r="J58" s="325">
        <v>0.15</v>
      </c>
      <c r="K58" s="340">
        <v>0.5</v>
      </c>
      <c r="L58" s="340">
        <v>0.65</v>
      </c>
      <c r="M58" s="340">
        <v>1</v>
      </c>
      <c r="N58" s="325">
        <v>1</v>
      </c>
      <c r="O58" s="325"/>
      <c r="P58" s="325"/>
      <c r="Q58" s="325"/>
      <c r="R58" s="325"/>
      <c r="S58" s="325"/>
      <c r="T58" s="283"/>
      <c r="U58" s="45" t="s">
        <v>341</v>
      </c>
      <c r="V58" s="137" t="s">
        <v>431</v>
      </c>
      <c r="W58" s="143"/>
      <c r="X58" s="327"/>
      <c r="Y58" s="140">
        <v>0.33</v>
      </c>
      <c r="Z58" s="140"/>
      <c r="AA58" s="140"/>
      <c r="AB58" s="140"/>
      <c r="AC58" s="140"/>
      <c r="AD58" s="144" t="s">
        <v>432</v>
      </c>
      <c r="AE58" s="141"/>
      <c r="AF58" s="141"/>
      <c r="AG58" s="137"/>
      <c r="AH58" s="142"/>
    </row>
    <row r="59" spans="1:34" ht="51" hidden="1">
      <c r="A59" s="39" t="s">
        <v>355</v>
      </c>
      <c r="B59" s="47" t="s">
        <v>422</v>
      </c>
      <c r="C59" s="45" t="s">
        <v>423</v>
      </c>
      <c r="D59" s="45" t="s">
        <v>168</v>
      </c>
      <c r="E59" s="49" t="s">
        <v>425</v>
      </c>
      <c r="F59" s="45" t="s">
        <v>426</v>
      </c>
      <c r="G59" s="49" t="s">
        <v>425</v>
      </c>
      <c r="H59" s="45" t="s">
        <v>86</v>
      </c>
      <c r="I59" s="341"/>
      <c r="J59" s="326">
        <v>0.15</v>
      </c>
      <c r="K59" s="341">
        <v>0.5</v>
      </c>
      <c r="L59" s="341">
        <v>0.65</v>
      </c>
      <c r="M59" s="341">
        <v>1</v>
      </c>
      <c r="N59" s="326">
        <v>1</v>
      </c>
      <c r="O59" s="326"/>
      <c r="P59" s="326"/>
      <c r="Q59" s="326"/>
      <c r="R59" s="326"/>
      <c r="S59" s="326"/>
      <c r="T59" s="284"/>
      <c r="U59" s="45" t="s">
        <v>341</v>
      </c>
      <c r="V59" s="137" t="s">
        <v>434</v>
      </c>
      <c r="W59" s="143"/>
      <c r="X59" s="328"/>
      <c r="Y59" s="140">
        <v>0.34</v>
      </c>
      <c r="Z59" s="140"/>
      <c r="AA59" s="140"/>
      <c r="AB59" s="140"/>
      <c r="AC59" s="140"/>
      <c r="AD59" s="145" t="s">
        <v>435</v>
      </c>
      <c r="AE59" s="141"/>
      <c r="AF59" s="141"/>
      <c r="AG59" s="137"/>
      <c r="AH59" s="142"/>
    </row>
    <row r="60" spans="1:34" ht="51" hidden="1">
      <c r="A60" s="39" t="s">
        <v>355</v>
      </c>
      <c r="B60" s="43" t="s">
        <v>438</v>
      </c>
      <c r="C60" s="42" t="s">
        <v>439</v>
      </c>
      <c r="D60" s="42" t="s">
        <v>236</v>
      </c>
      <c r="E60" s="42" t="s">
        <v>441</v>
      </c>
      <c r="F60" s="42" t="s">
        <v>265</v>
      </c>
      <c r="G60" s="42" t="s">
        <v>443</v>
      </c>
      <c r="H60" s="42" t="s">
        <v>86</v>
      </c>
      <c r="I60" s="317">
        <v>100</v>
      </c>
      <c r="J60" s="337">
        <v>0.27</v>
      </c>
      <c r="K60" s="317">
        <v>0.53</v>
      </c>
      <c r="L60" s="317">
        <v>0.8</v>
      </c>
      <c r="M60" s="317">
        <v>1</v>
      </c>
      <c r="N60" s="337">
        <v>1</v>
      </c>
      <c r="O60" s="337"/>
      <c r="P60" s="337"/>
      <c r="Q60" s="337"/>
      <c r="R60" s="337"/>
      <c r="S60" s="337"/>
      <c r="T60" s="285">
        <f>+W61</f>
        <v>270201391</v>
      </c>
      <c r="U60" s="42"/>
      <c r="V60" s="42" t="s">
        <v>444</v>
      </c>
      <c r="W60" s="42"/>
      <c r="X60" s="329">
        <f>+Y60*Z60+Y60*AA60+Y60*AB60+Y60*AC60+Y61*Z61+Y61*AA61+Y61*AB61+Y61*AC61</f>
        <v>0</v>
      </c>
      <c r="Y60" s="41">
        <v>0.2</v>
      </c>
      <c r="Z60" s="41"/>
      <c r="AA60" s="41"/>
      <c r="AB60" s="41"/>
      <c r="AC60" s="41"/>
      <c r="AD60" s="42" t="s">
        <v>445</v>
      </c>
      <c r="AE60" s="178"/>
      <c r="AF60" s="178"/>
      <c r="AG60" s="42"/>
      <c r="AH60" s="42"/>
    </row>
    <row r="61" spans="1:34" ht="51" hidden="1">
      <c r="A61" s="39" t="s">
        <v>355</v>
      </c>
      <c r="B61" s="43" t="s">
        <v>438</v>
      </c>
      <c r="C61" s="42" t="s">
        <v>439</v>
      </c>
      <c r="D61" s="42" t="s">
        <v>236</v>
      </c>
      <c r="E61" s="42" t="s">
        <v>441</v>
      </c>
      <c r="F61" s="42" t="s">
        <v>265</v>
      </c>
      <c r="G61" s="42" t="s">
        <v>443</v>
      </c>
      <c r="H61" s="42" t="s">
        <v>86</v>
      </c>
      <c r="I61" s="318"/>
      <c r="J61" s="338">
        <v>0.27</v>
      </c>
      <c r="K61" s="318">
        <v>0.53</v>
      </c>
      <c r="L61" s="318">
        <v>0.8</v>
      </c>
      <c r="M61" s="318">
        <v>1</v>
      </c>
      <c r="N61" s="338">
        <v>1</v>
      </c>
      <c r="O61" s="338"/>
      <c r="P61" s="338"/>
      <c r="Q61" s="338"/>
      <c r="R61" s="338"/>
      <c r="S61" s="338"/>
      <c r="T61" s="286"/>
      <c r="U61" s="42" t="s">
        <v>319</v>
      </c>
      <c r="V61" s="42" t="s">
        <v>447</v>
      </c>
      <c r="W61" s="179">
        <f>798201391-W33-T26-T21+W25-T35-T37</f>
        <v>270201391</v>
      </c>
      <c r="X61" s="327"/>
      <c r="Y61" s="41">
        <v>0.8</v>
      </c>
      <c r="Z61" s="41"/>
      <c r="AA61" s="41"/>
      <c r="AB61" s="41"/>
      <c r="AC61" s="41"/>
      <c r="AD61" s="42" t="s">
        <v>448</v>
      </c>
      <c r="AE61" s="178"/>
      <c r="AF61" s="178"/>
      <c r="AG61" s="42"/>
      <c r="AH61" s="42"/>
    </row>
    <row r="62" spans="1:34" ht="51" hidden="1">
      <c r="A62" s="39" t="s">
        <v>355</v>
      </c>
      <c r="B62" s="43" t="s">
        <v>450</v>
      </c>
      <c r="C62" s="42" t="s">
        <v>451</v>
      </c>
      <c r="D62" s="42" t="s">
        <v>168</v>
      </c>
      <c r="E62" s="42" t="s">
        <v>453</v>
      </c>
      <c r="F62" s="42" t="s">
        <v>454</v>
      </c>
      <c r="G62" s="42" t="s">
        <v>456</v>
      </c>
      <c r="H62" s="42" t="s">
        <v>86</v>
      </c>
      <c r="I62" s="317" t="s">
        <v>134</v>
      </c>
      <c r="J62" s="337">
        <v>0.25</v>
      </c>
      <c r="K62" s="317">
        <v>0.5</v>
      </c>
      <c r="L62" s="317">
        <v>0.75</v>
      </c>
      <c r="M62" s="317">
        <v>1</v>
      </c>
      <c r="N62" s="337">
        <v>1</v>
      </c>
      <c r="O62" s="317"/>
      <c r="P62" s="317"/>
      <c r="Q62" s="317"/>
      <c r="R62" s="317"/>
      <c r="S62" s="317"/>
      <c r="T62" s="180"/>
      <c r="U62" s="42"/>
      <c r="V62" s="42" t="s">
        <v>457</v>
      </c>
      <c r="W62" s="42"/>
      <c r="X62" s="329">
        <f>+Y62*Z62+Y62*AA62+Y62*AB62+Y62*AC62+Y63*Z63+Y63*AA63+Y63*AB63+Y63*AC63</f>
        <v>0</v>
      </c>
      <c r="Y62" s="41">
        <v>0.5</v>
      </c>
      <c r="Z62" s="41"/>
      <c r="AA62" s="41"/>
      <c r="AB62" s="41"/>
      <c r="AC62" s="41"/>
      <c r="AD62" s="42" t="s">
        <v>458</v>
      </c>
      <c r="AE62" s="178"/>
      <c r="AF62" s="178"/>
      <c r="AG62" s="42"/>
      <c r="AH62" s="42"/>
    </row>
    <row r="63" spans="1:34" ht="51" hidden="1">
      <c r="A63" s="39" t="s">
        <v>355</v>
      </c>
      <c r="B63" s="43" t="s">
        <v>450</v>
      </c>
      <c r="C63" s="42" t="s">
        <v>451</v>
      </c>
      <c r="D63" s="42" t="s">
        <v>168</v>
      </c>
      <c r="E63" s="42" t="s">
        <v>453</v>
      </c>
      <c r="F63" s="42" t="s">
        <v>454</v>
      </c>
      <c r="G63" s="42" t="s">
        <v>456</v>
      </c>
      <c r="H63" s="42" t="s">
        <v>86</v>
      </c>
      <c r="I63" s="318"/>
      <c r="J63" s="338">
        <v>0.25</v>
      </c>
      <c r="K63" s="318">
        <v>0.5</v>
      </c>
      <c r="L63" s="318">
        <v>0.75</v>
      </c>
      <c r="M63" s="318">
        <v>1</v>
      </c>
      <c r="N63" s="338">
        <v>1</v>
      </c>
      <c r="O63" s="318"/>
      <c r="P63" s="318"/>
      <c r="Q63" s="318"/>
      <c r="R63" s="318"/>
      <c r="S63" s="318"/>
      <c r="T63" s="180"/>
      <c r="U63" s="42"/>
      <c r="V63" s="42" t="s">
        <v>461</v>
      </c>
      <c r="W63" s="42"/>
      <c r="X63" s="327"/>
      <c r="Y63" s="41">
        <v>0.5</v>
      </c>
      <c r="Z63" s="41"/>
      <c r="AA63" s="41"/>
      <c r="AB63" s="41"/>
      <c r="AC63" s="41"/>
      <c r="AD63" s="42" t="s">
        <v>462</v>
      </c>
      <c r="AE63" s="178"/>
      <c r="AF63" s="178"/>
      <c r="AG63" s="42"/>
      <c r="AH63" s="42"/>
    </row>
    <row r="64" spans="1:34" ht="51" hidden="1">
      <c r="A64" s="39" t="s">
        <v>355</v>
      </c>
      <c r="B64" s="43" t="s">
        <v>465</v>
      </c>
      <c r="C64" s="42" t="s">
        <v>466</v>
      </c>
      <c r="D64" s="42" t="s">
        <v>236</v>
      </c>
      <c r="E64" s="42" t="s">
        <v>468</v>
      </c>
      <c r="F64" s="42" t="s">
        <v>469</v>
      </c>
      <c r="G64" s="42" t="s">
        <v>472</v>
      </c>
      <c r="H64" s="42" t="s">
        <v>86</v>
      </c>
      <c r="I64" s="317">
        <v>100</v>
      </c>
      <c r="J64" s="337">
        <v>0.56000000000000005</v>
      </c>
      <c r="K64" s="317">
        <v>0.1</v>
      </c>
      <c r="L64" s="317">
        <v>0.17</v>
      </c>
      <c r="M64" s="317">
        <v>0.17</v>
      </c>
      <c r="N64" s="337">
        <v>1</v>
      </c>
      <c r="O64" s="317"/>
      <c r="P64" s="317"/>
      <c r="Q64" s="317"/>
      <c r="R64" s="317"/>
      <c r="S64" s="317"/>
      <c r="T64" s="180"/>
      <c r="U64" s="42" t="s">
        <v>341</v>
      </c>
      <c r="V64" s="133" t="s">
        <v>473</v>
      </c>
      <c r="W64" s="212"/>
      <c r="X64" s="330">
        <f>+Y64*Z64+Y64*AA64+Y64*AB64+Y64*AC64+Y65*Z65+Y65*AA65+Y65*AB65+Y65*AC65</f>
        <v>0</v>
      </c>
      <c r="Y64" s="213">
        <v>0.3</v>
      </c>
      <c r="Z64" s="134"/>
      <c r="AA64" s="134"/>
      <c r="AB64" s="134"/>
      <c r="AC64" s="134"/>
      <c r="AD64" s="133" t="s">
        <v>474</v>
      </c>
      <c r="AE64" s="135"/>
      <c r="AF64" s="135"/>
      <c r="AG64" s="133"/>
      <c r="AH64" s="133"/>
    </row>
    <row r="65" spans="1:34" ht="51" hidden="1">
      <c r="A65" s="39" t="s">
        <v>355</v>
      </c>
      <c r="B65" s="43" t="s">
        <v>465</v>
      </c>
      <c r="C65" s="42" t="s">
        <v>466</v>
      </c>
      <c r="D65" s="42" t="s">
        <v>236</v>
      </c>
      <c r="E65" s="42" t="s">
        <v>468</v>
      </c>
      <c r="F65" s="42" t="s">
        <v>469</v>
      </c>
      <c r="G65" s="42" t="s">
        <v>472</v>
      </c>
      <c r="H65" s="42" t="s">
        <v>86</v>
      </c>
      <c r="I65" s="318">
        <v>100</v>
      </c>
      <c r="J65" s="338">
        <v>0.56000000000000005</v>
      </c>
      <c r="K65" s="318">
        <v>0.1</v>
      </c>
      <c r="L65" s="318">
        <v>0.17</v>
      </c>
      <c r="M65" s="318">
        <v>0.17</v>
      </c>
      <c r="N65" s="338">
        <v>1</v>
      </c>
      <c r="O65" s="318"/>
      <c r="P65" s="318"/>
      <c r="Q65" s="318"/>
      <c r="R65" s="318"/>
      <c r="S65" s="318"/>
      <c r="T65" s="180"/>
      <c r="U65" s="42" t="s">
        <v>341</v>
      </c>
      <c r="V65" s="133" t="s">
        <v>476</v>
      </c>
      <c r="W65" s="212"/>
      <c r="X65" s="330"/>
      <c r="Y65" s="213">
        <v>0.7</v>
      </c>
      <c r="Z65" s="134"/>
      <c r="AA65" s="134"/>
      <c r="AB65" s="134"/>
      <c r="AC65" s="134"/>
      <c r="AD65" s="133" t="s">
        <v>477</v>
      </c>
      <c r="AE65" s="135"/>
      <c r="AF65" s="135"/>
      <c r="AG65" s="133"/>
      <c r="AH65" s="133"/>
    </row>
    <row r="66" spans="1:34" ht="15.95" hidden="1" customHeight="1">
      <c r="A66" s="277"/>
      <c r="B66" s="277"/>
      <c r="C66" s="277"/>
      <c r="D66" s="277"/>
      <c r="E66" s="277"/>
      <c r="F66" s="277"/>
      <c r="G66" s="277"/>
      <c r="H66" s="277"/>
      <c r="I66" s="277"/>
      <c r="J66" s="277"/>
      <c r="K66" s="277"/>
      <c r="L66" s="277"/>
      <c r="M66" s="277"/>
      <c r="N66" s="277"/>
      <c r="O66" s="277"/>
      <c r="P66" s="277"/>
      <c r="Q66" s="277"/>
      <c r="R66" s="277"/>
      <c r="S66" s="277"/>
      <c r="T66" s="277"/>
      <c r="U66" s="277"/>
      <c r="V66" s="277"/>
      <c r="W66" s="277"/>
      <c r="X66" s="366"/>
      <c r="Y66" s="277"/>
      <c r="Z66" s="277"/>
      <c r="AA66" s="277"/>
      <c r="AB66" s="277"/>
      <c r="AC66" s="277"/>
      <c r="AD66" s="277"/>
      <c r="AE66" s="277"/>
      <c r="AF66" s="277"/>
      <c r="AG66" s="277"/>
      <c r="AH66" s="277"/>
    </row>
    <row r="67" spans="1:34" ht="48" hidden="1" customHeight="1">
      <c r="A67" s="279"/>
      <c r="B67" s="279"/>
      <c r="C67" s="279"/>
      <c r="D67" s="279"/>
      <c r="E67" s="279"/>
      <c r="F67" s="279"/>
      <c r="G67" s="279"/>
      <c r="H67" s="279"/>
      <c r="I67" s="279"/>
      <c r="J67" s="279"/>
      <c r="K67" s="279"/>
      <c r="L67" s="279"/>
      <c r="M67" s="279"/>
      <c r="N67" s="279"/>
      <c r="O67" s="279"/>
      <c r="P67" s="279"/>
      <c r="Q67" s="279"/>
      <c r="R67" s="279"/>
      <c r="S67" s="279"/>
      <c r="T67" s="279"/>
      <c r="U67" s="279"/>
      <c r="V67" s="279"/>
      <c r="W67" s="279"/>
      <c r="X67" s="279"/>
      <c r="Y67" s="279"/>
      <c r="Z67" s="279"/>
      <c r="AA67" s="279"/>
      <c r="AB67" s="279"/>
      <c r="AC67" s="279"/>
      <c r="AD67" s="279"/>
      <c r="AE67" s="279"/>
      <c r="AF67" s="279"/>
      <c r="AG67" s="279"/>
      <c r="AH67" s="279"/>
    </row>
    <row r="68" spans="1:34" hidden="1"/>
    <row r="69" spans="1:34" hidden="1"/>
    <row r="70" spans="1:34" hidden="1">
      <c r="E70" s="8">
        <f>50/29</f>
        <v>1.7241379310344827</v>
      </c>
    </row>
    <row r="71" spans="1:34" hidden="1"/>
    <row r="72" spans="1:34" hidden="1"/>
    <row r="73" spans="1:34" hidden="1"/>
    <row r="74" spans="1:34" hidden="1"/>
    <row r="75" spans="1:34" hidden="1"/>
    <row r="76" spans="1:34" hidden="1"/>
    <row r="77" spans="1:34" hidden="1"/>
    <row r="78" spans="1:34" hidden="1"/>
    <row r="79" spans="1:34" hidden="1"/>
    <row r="80" spans="1:34"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sheetData>
  <autoFilter ref="A2:AH107" xr:uid="{00000000-0009-0000-0000-000006000000}">
    <filterColumn colId="2">
      <filters>
        <filter val="Santiago Quiñones Cardenas"/>
        <filter val="Santiago Quiñones Cárdenas"/>
        <filter val="Santiago Quiñones Cárdenas_x000a_"/>
      </filters>
    </filterColumn>
  </autoFilter>
  <mergeCells count="175">
    <mergeCell ref="X62:X63"/>
    <mergeCell ref="R60:R61"/>
    <mergeCell ref="S60:S61"/>
    <mergeCell ref="T60:T61"/>
    <mergeCell ref="X60:X61"/>
    <mergeCell ref="A66:AH66"/>
    <mergeCell ref="A67:AH67"/>
    <mergeCell ref="O64:O65"/>
    <mergeCell ref="P64:P65"/>
    <mergeCell ref="Q64:Q65"/>
    <mergeCell ref="R64:R65"/>
    <mergeCell ref="S64:S65"/>
    <mergeCell ref="X64:X65"/>
    <mergeCell ref="I64:I65"/>
    <mergeCell ref="J64:J65"/>
    <mergeCell ref="K64:K65"/>
    <mergeCell ref="L64:L65"/>
    <mergeCell ref="M64:M65"/>
    <mergeCell ref="N64:N65"/>
    <mergeCell ref="O57:O59"/>
    <mergeCell ref="P57:P59"/>
    <mergeCell ref="Q57:Q59"/>
    <mergeCell ref="R57:R59"/>
    <mergeCell ref="S57:S59"/>
    <mergeCell ref="T57:T59"/>
    <mergeCell ref="O62:O63"/>
    <mergeCell ref="P62:P63"/>
    <mergeCell ref="Q62:Q63"/>
    <mergeCell ref="R62:R63"/>
    <mergeCell ref="S62:S63"/>
    <mergeCell ref="T54:T56"/>
    <mergeCell ref="X54:X56"/>
    <mergeCell ref="I57:I59"/>
    <mergeCell ref="J57:J59"/>
    <mergeCell ref="K57:K59"/>
    <mergeCell ref="L57:L59"/>
    <mergeCell ref="M57:M59"/>
    <mergeCell ref="N57:N59"/>
    <mergeCell ref="I62:I63"/>
    <mergeCell ref="J62:J63"/>
    <mergeCell ref="K62:K63"/>
    <mergeCell ref="L62:L63"/>
    <mergeCell ref="M62:M63"/>
    <mergeCell ref="N62:N63"/>
    <mergeCell ref="X57:X59"/>
    <mergeCell ref="I60:I61"/>
    <mergeCell ref="J60:J61"/>
    <mergeCell ref="K60:K61"/>
    <mergeCell ref="L60:L61"/>
    <mergeCell ref="M60:M61"/>
    <mergeCell ref="N60:N61"/>
    <mergeCell ref="O60:O61"/>
    <mergeCell ref="P60:P61"/>
    <mergeCell ref="Q60:Q61"/>
    <mergeCell ref="X50:X53"/>
    <mergeCell ref="I54:I56"/>
    <mergeCell ref="J54:J56"/>
    <mergeCell ref="K54:K56"/>
    <mergeCell ref="L54:L56"/>
    <mergeCell ref="M54:M56"/>
    <mergeCell ref="N54:N56"/>
    <mergeCell ref="O54:O56"/>
    <mergeCell ref="P54:P56"/>
    <mergeCell ref="Q54:Q56"/>
    <mergeCell ref="O50:O53"/>
    <mergeCell ref="P50:P53"/>
    <mergeCell ref="Q50:Q53"/>
    <mergeCell ref="R50:R53"/>
    <mergeCell ref="S50:S53"/>
    <mergeCell ref="T50:T53"/>
    <mergeCell ref="I50:I53"/>
    <mergeCell ref="J50:J53"/>
    <mergeCell ref="K50:K53"/>
    <mergeCell ref="L50:L53"/>
    <mergeCell ref="M50:M53"/>
    <mergeCell ref="N50:N53"/>
    <mergeCell ref="R54:R56"/>
    <mergeCell ref="S54:S56"/>
    <mergeCell ref="O48:O49"/>
    <mergeCell ref="P48:P49"/>
    <mergeCell ref="Q48:Q49"/>
    <mergeCell ref="R48:R49"/>
    <mergeCell ref="S48:S49"/>
    <mergeCell ref="X48:X49"/>
    <mergeCell ref="I48:I49"/>
    <mergeCell ref="J48:J49"/>
    <mergeCell ref="K48:K49"/>
    <mergeCell ref="L48:L49"/>
    <mergeCell ref="M48:M49"/>
    <mergeCell ref="N48:N49"/>
    <mergeCell ref="T39:T42"/>
    <mergeCell ref="X39:X42"/>
    <mergeCell ref="I43:I47"/>
    <mergeCell ref="J43:J47"/>
    <mergeCell ref="K43:K47"/>
    <mergeCell ref="L43:L47"/>
    <mergeCell ref="M43:M47"/>
    <mergeCell ref="N43:N47"/>
    <mergeCell ref="T43:T47"/>
    <mergeCell ref="X43:X47"/>
    <mergeCell ref="X28:X29"/>
    <mergeCell ref="I31:I33"/>
    <mergeCell ref="T31:T33"/>
    <mergeCell ref="X31:X33"/>
    <mergeCell ref="T35:T36"/>
    <mergeCell ref="X35:X36"/>
    <mergeCell ref="O26:O27"/>
    <mergeCell ref="S26:S27"/>
    <mergeCell ref="T26:T27"/>
    <mergeCell ref="X26:X27"/>
    <mergeCell ref="I28:I29"/>
    <mergeCell ref="J28:J29"/>
    <mergeCell ref="N28:N29"/>
    <mergeCell ref="O28:O29"/>
    <mergeCell ref="S28:S29"/>
    <mergeCell ref="T28:T29"/>
    <mergeCell ref="I26:I27"/>
    <mergeCell ref="J26:J27"/>
    <mergeCell ref="K26:K27"/>
    <mergeCell ref="L26:L27"/>
    <mergeCell ref="M26:M27"/>
    <mergeCell ref="N26:N27"/>
    <mergeCell ref="P26:P27"/>
    <mergeCell ref="Q26:Q27"/>
    <mergeCell ref="X18:X20"/>
    <mergeCell ref="I18:I20"/>
    <mergeCell ref="J18:J20"/>
    <mergeCell ref="K18:K20"/>
    <mergeCell ref="L18:L20"/>
    <mergeCell ref="M18:M20"/>
    <mergeCell ref="N18:N20"/>
    <mergeCell ref="I21:I25"/>
    <mergeCell ref="J21:J25"/>
    <mergeCell ref="K21:K25"/>
    <mergeCell ref="L21:L25"/>
    <mergeCell ref="M21:M25"/>
    <mergeCell ref="N21:N25"/>
    <mergeCell ref="O21:O25"/>
    <mergeCell ref="T21:T25"/>
    <mergeCell ref="X21:X25"/>
    <mergeCell ref="M8:M9"/>
    <mergeCell ref="N8:N9"/>
    <mergeCell ref="X10:X13"/>
    <mergeCell ref="I15:I17"/>
    <mergeCell ref="J15:J17"/>
    <mergeCell ref="K15:K17"/>
    <mergeCell ref="L15:L17"/>
    <mergeCell ref="M15:M17"/>
    <mergeCell ref="N15:N17"/>
    <mergeCell ref="T15:T17"/>
    <mergeCell ref="X15:X17"/>
    <mergeCell ref="R26:R27"/>
    <mergeCell ref="A1:AH1"/>
    <mergeCell ref="I3:I5"/>
    <mergeCell ref="J3:J5"/>
    <mergeCell ref="K3:K5"/>
    <mergeCell ref="L3:L5"/>
    <mergeCell ref="M3:M5"/>
    <mergeCell ref="N3:N5"/>
    <mergeCell ref="T3:T5"/>
    <mergeCell ref="X3:X5"/>
    <mergeCell ref="O8:O9"/>
    <mergeCell ref="S8:S9"/>
    <mergeCell ref="X8:X9"/>
    <mergeCell ref="I10:I13"/>
    <mergeCell ref="J10:J13"/>
    <mergeCell ref="K10:K13"/>
    <mergeCell ref="L10:L13"/>
    <mergeCell ref="M10:M13"/>
    <mergeCell ref="N10:N13"/>
    <mergeCell ref="T10:T13"/>
    <mergeCell ref="I8:I9"/>
    <mergeCell ref="J8:J9"/>
    <mergeCell ref="K8:K9"/>
    <mergeCell ref="L8:L9"/>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headerFooter>
    <oddHeader xml:space="preserve">&amp;L&amp;"Arial,Negrita"&amp;12
</oddHeader>
    <oddFooter xml:space="preserve">&amp;L
Página:&amp;P/&amp;N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filterMode="1"/>
  <dimension ref="A1:AI107"/>
  <sheetViews>
    <sheetView topLeftCell="O2" zoomScale="115" zoomScaleNormal="115" zoomScaleSheetLayoutView="100" workbookViewId="0">
      <pane ySplit="1" topLeftCell="A15" activePane="bottomLeft" state="frozen"/>
      <selection activeCell="A2" sqref="A2"/>
      <selection pane="bottomLeft" activeCell="AE17" sqref="AE17"/>
    </sheetView>
  </sheetViews>
  <sheetFormatPr baseColWidth="10" defaultColWidth="11" defaultRowHeight="15"/>
  <cols>
    <col min="1" max="2" width="30.7109375" style="8" customWidth="1"/>
    <col min="3" max="3" width="30.85546875" style="8" customWidth="1"/>
    <col min="4" max="4" width="19.85546875" style="8" customWidth="1"/>
    <col min="5" max="5" width="27.5703125" style="8" customWidth="1"/>
    <col min="6" max="6" width="19.85546875" style="8" customWidth="1"/>
    <col min="7" max="7" width="43.85546875" style="8" customWidth="1"/>
    <col min="8" max="10" width="15.7109375" style="8" customWidth="1"/>
    <col min="11" max="13" width="15.7109375" style="8" hidden="1" customWidth="1"/>
    <col min="14" max="15" width="15.7109375" style="8" customWidth="1"/>
    <col min="16" max="18" width="15.7109375" style="8" hidden="1" customWidth="1"/>
    <col min="19" max="19" width="15.7109375" style="8" customWidth="1"/>
    <col min="20" max="20" width="24" style="8" hidden="1" customWidth="1"/>
    <col min="21" max="21" width="24.85546875" style="8" hidden="1" customWidth="1"/>
    <col min="22" max="22" width="44.140625" style="8" customWidth="1"/>
    <col min="23" max="23" width="17.42578125" style="8" bestFit="1" customWidth="1"/>
    <col min="24" max="24" width="17.42578125" style="8" customWidth="1"/>
    <col min="25" max="26" width="15.7109375" style="8" customWidth="1"/>
    <col min="27" max="29" width="15.7109375" style="8" hidden="1" customWidth="1"/>
    <col min="30" max="30" width="39.42578125" style="8" customWidth="1"/>
    <col min="31" max="31" width="46.7109375" style="8" customWidth="1"/>
    <col min="32" max="34" width="31.42578125" style="8" hidden="1" customWidth="1"/>
    <col min="35" max="16384" width="11" style="8"/>
  </cols>
  <sheetData>
    <row r="1" spans="1:34" ht="117.75" customHeight="1">
      <c r="A1" s="281"/>
      <c r="B1" s="281"/>
      <c r="C1" s="281"/>
      <c r="D1" s="281"/>
      <c r="E1" s="281"/>
      <c r="F1" s="281"/>
      <c r="G1" s="281"/>
      <c r="H1" s="281"/>
      <c r="I1" s="281"/>
      <c r="J1" s="281"/>
      <c r="K1" s="281"/>
      <c r="L1" s="281"/>
      <c r="M1" s="281"/>
      <c r="N1" s="281"/>
      <c r="O1" s="281"/>
      <c r="P1" s="281"/>
      <c r="Q1" s="281"/>
      <c r="R1" s="281"/>
      <c r="S1" s="281"/>
      <c r="T1" s="281"/>
      <c r="U1" s="281"/>
      <c r="V1" s="281"/>
      <c r="W1" s="281"/>
      <c r="X1" s="281"/>
      <c r="Y1" s="281"/>
      <c r="Z1" s="281"/>
      <c r="AA1" s="281"/>
      <c r="AB1" s="281"/>
      <c r="AC1" s="281"/>
      <c r="AD1" s="281"/>
      <c r="AE1" s="281"/>
      <c r="AF1" s="281"/>
      <c r="AG1" s="281"/>
      <c r="AH1" s="281"/>
    </row>
    <row r="2" spans="1:34" ht="113.1" customHeight="1">
      <c r="A2" s="11" t="s">
        <v>2</v>
      </c>
      <c r="B2" s="6" t="s">
        <v>8</v>
      </c>
      <c r="C2" s="6" t="s">
        <v>9</v>
      </c>
      <c r="D2" s="6" t="s">
        <v>10</v>
      </c>
      <c r="E2" s="6" t="s">
        <v>12</v>
      </c>
      <c r="F2" s="6" t="s">
        <v>13</v>
      </c>
      <c r="G2" s="6" t="s">
        <v>17</v>
      </c>
      <c r="H2" s="6" t="s">
        <v>18</v>
      </c>
      <c r="I2" s="6" t="s">
        <v>19</v>
      </c>
      <c r="J2" s="6" t="s">
        <v>20</v>
      </c>
      <c r="K2" s="6" t="s">
        <v>21</v>
      </c>
      <c r="L2" s="6" t="s">
        <v>22</v>
      </c>
      <c r="M2" s="6" t="s">
        <v>23</v>
      </c>
      <c r="N2" s="6" t="s">
        <v>24</v>
      </c>
      <c r="O2" s="186" t="s">
        <v>484</v>
      </c>
      <c r="P2" s="186" t="s">
        <v>485</v>
      </c>
      <c r="Q2" s="186" t="s">
        <v>486</v>
      </c>
      <c r="R2" s="186" t="s">
        <v>487</v>
      </c>
      <c r="S2" s="186" t="s">
        <v>488</v>
      </c>
      <c r="T2" s="6" t="s">
        <v>25</v>
      </c>
      <c r="U2" s="6" t="s">
        <v>26</v>
      </c>
      <c r="V2" s="6" t="s">
        <v>27</v>
      </c>
      <c r="W2" s="6" t="s">
        <v>28</v>
      </c>
      <c r="X2" s="186" t="s">
        <v>489</v>
      </c>
      <c r="Y2" s="6" t="s">
        <v>29</v>
      </c>
      <c r="Z2" s="186" t="s">
        <v>490</v>
      </c>
      <c r="AA2" s="186" t="s">
        <v>491</v>
      </c>
      <c r="AB2" s="186" t="s">
        <v>492</v>
      </c>
      <c r="AC2" s="186" t="s">
        <v>493</v>
      </c>
      <c r="AD2" s="6" t="s">
        <v>30</v>
      </c>
      <c r="AE2" s="188" t="s">
        <v>494</v>
      </c>
      <c r="AF2" s="188" t="s">
        <v>495</v>
      </c>
      <c r="AG2" s="188" t="s">
        <v>496</v>
      </c>
      <c r="AH2" s="188" t="s">
        <v>497</v>
      </c>
    </row>
    <row r="3" spans="1:34" ht="115.5" hidden="1" customHeight="1">
      <c r="A3" s="15" t="s">
        <v>75</v>
      </c>
      <c r="B3" s="14" t="s">
        <v>78</v>
      </c>
      <c r="C3" s="17" t="s">
        <v>79</v>
      </c>
      <c r="D3" s="17" t="s">
        <v>80</v>
      </c>
      <c r="E3" s="17" t="s">
        <v>82</v>
      </c>
      <c r="F3" s="17" t="s">
        <v>83</v>
      </c>
      <c r="G3" s="18" t="s">
        <v>85</v>
      </c>
      <c r="H3" s="17" t="s">
        <v>86</v>
      </c>
      <c r="I3" s="349">
        <v>1</v>
      </c>
      <c r="J3" s="349">
        <v>0.25</v>
      </c>
      <c r="K3" s="349">
        <v>0.5</v>
      </c>
      <c r="L3" s="349">
        <v>0.75</v>
      </c>
      <c r="M3" s="349">
        <v>1</v>
      </c>
      <c r="N3" s="349">
        <v>1</v>
      </c>
      <c r="O3" s="60"/>
      <c r="P3" s="60"/>
      <c r="Q3" s="60"/>
      <c r="R3" s="60"/>
      <c r="S3" s="60"/>
      <c r="T3" s="287">
        <v>966900000</v>
      </c>
      <c r="U3" s="17" t="s">
        <v>87</v>
      </c>
      <c r="V3" s="18" t="s">
        <v>88</v>
      </c>
      <c r="W3" s="61">
        <v>643600000</v>
      </c>
      <c r="X3" s="290">
        <f>+Y3*Z3+Y3*AA3+Y3*AB3+Y3*AC3+Y4*Z4+Y4*AA4+Y4*AB4+Y4*AC4+Y5*Z5+Y5*AA5+Y5*AB5+Y5*AC5</f>
        <v>0</v>
      </c>
      <c r="Y3" s="60">
        <v>0.5</v>
      </c>
      <c r="Z3" s="60"/>
      <c r="AA3" s="60"/>
      <c r="AB3" s="60"/>
      <c r="AC3" s="60"/>
      <c r="AD3" s="17" t="s">
        <v>89</v>
      </c>
      <c r="AE3" s="62"/>
      <c r="AF3" s="62"/>
      <c r="AG3" s="17"/>
      <c r="AH3" s="17"/>
    </row>
    <row r="4" spans="1:34" ht="113.25" hidden="1" customHeight="1">
      <c r="A4" s="15" t="s">
        <v>75</v>
      </c>
      <c r="B4" s="14" t="s">
        <v>78</v>
      </c>
      <c r="C4" s="17" t="s">
        <v>79</v>
      </c>
      <c r="D4" s="17" t="s">
        <v>80</v>
      </c>
      <c r="E4" s="17" t="s">
        <v>82</v>
      </c>
      <c r="F4" s="17" t="s">
        <v>83</v>
      </c>
      <c r="G4" s="18" t="s">
        <v>85</v>
      </c>
      <c r="H4" s="17" t="s">
        <v>86</v>
      </c>
      <c r="I4" s="350"/>
      <c r="J4" s="350">
        <v>0.25</v>
      </c>
      <c r="K4" s="350">
        <v>0.5</v>
      </c>
      <c r="L4" s="350">
        <v>0.75</v>
      </c>
      <c r="M4" s="350">
        <v>1</v>
      </c>
      <c r="N4" s="350">
        <v>1</v>
      </c>
      <c r="O4" s="181"/>
      <c r="P4" s="181"/>
      <c r="Q4" s="181"/>
      <c r="R4" s="181"/>
      <c r="S4" s="181"/>
      <c r="T4" s="288"/>
      <c r="U4" s="17" t="s">
        <v>87</v>
      </c>
      <c r="V4" s="17" t="s">
        <v>93</v>
      </c>
      <c r="W4" s="61">
        <v>190200000</v>
      </c>
      <c r="X4" s="291"/>
      <c r="Y4" s="60">
        <v>0.25</v>
      </c>
      <c r="Z4" s="60"/>
      <c r="AA4" s="60"/>
      <c r="AB4" s="60"/>
      <c r="AC4" s="60"/>
      <c r="AD4" s="17" t="s">
        <v>94</v>
      </c>
      <c r="AE4" s="62"/>
      <c r="AF4" s="62"/>
      <c r="AG4" s="17"/>
      <c r="AH4" s="17"/>
    </row>
    <row r="5" spans="1:34" ht="104.25" hidden="1" customHeight="1">
      <c r="A5" s="15" t="s">
        <v>75</v>
      </c>
      <c r="B5" s="14" t="s">
        <v>78</v>
      </c>
      <c r="C5" s="17" t="s">
        <v>79</v>
      </c>
      <c r="D5" s="17" t="s">
        <v>80</v>
      </c>
      <c r="E5" s="17" t="s">
        <v>82</v>
      </c>
      <c r="F5" s="17" t="s">
        <v>83</v>
      </c>
      <c r="G5" s="18" t="s">
        <v>85</v>
      </c>
      <c r="H5" s="17" t="s">
        <v>86</v>
      </c>
      <c r="I5" s="351"/>
      <c r="J5" s="351">
        <v>0.25</v>
      </c>
      <c r="K5" s="351">
        <v>0.5</v>
      </c>
      <c r="L5" s="351">
        <v>0.75</v>
      </c>
      <c r="M5" s="351">
        <v>1</v>
      </c>
      <c r="N5" s="351">
        <v>1</v>
      </c>
      <c r="O5" s="189"/>
      <c r="P5" s="181"/>
      <c r="Q5" s="181"/>
      <c r="R5" s="181"/>
      <c r="S5" s="181"/>
      <c r="T5" s="289"/>
      <c r="U5" s="17" t="s">
        <v>87</v>
      </c>
      <c r="V5" s="17" t="s">
        <v>96</v>
      </c>
      <c r="W5" s="61">
        <v>133100000</v>
      </c>
      <c r="X5" s="292"/>
      <c r="Y5" s="60">
        <v>0.25</v>
      </c>
      <c r="Z5" s="60"/>
      <c r="AA5" s="60"/>
      <c r="AB5" s="60"/>
      <c r="AC5" s="60"/>
      <c r="AD5" s="17" t="s">
        <v>97</v>
      </c>
      <c r="AE5" s="62"/>
      <c r="AF5" s="62"/>
      <c r="AG5" s="17"/>
      <c r="AH5" s="17"/>
    </row>
    <row r="6" spans="1:34" ht="76.5" hidden="1">
      <c r="A6" s="15" t="s">
        <v>75</v>
      </c>
      <c r="B6" s="15" t="s">
        <v>99</v>
      </c>
      <c r="C6" s="18" t="s">
        <v>79</v>
      </c>
      <c r="D6" s="17" t="s">
        <v>80</v>
      </c>
      <c r="E6" s="18" t="s">
        <v>101</v>
      </c>
      <c r="F6" s="18" t="s">
        <v>83</v>
      </c>
      <c r="G6" s="18" t="s">
        <v>103</v>
      </c>
      <c r="H6" s="18" t="s">
        <v>86</v>
      </c>
      <c r="I6" s="190">
        <v>0</v>
      </c>
      <c r="J6" s="190">
        <v>0.25</v>
      </c>
      <c r="K6" s="190">
        <v>0.5</v>
      </c>
      <c r="L6" s="190">
        <v>0.75</v>
      </c>
      <c r="M6" s="190">
        <v>1</v>
      </c>
      <c r="N6" s="190">
        <v>1</v>
      </c>
      <c r="O6" s="63"/>
      <c r="P6" s="63"/>
      <c r="Q6" s="63"/>
      <c r="R6" s="63"/>
      <c r="S6" s="63"/>
      <c r="T6" s="64">
        <v>88000000</v>
      </c>
      <c r="U6" s="18" t="s">
        <v>87</v>
      </c>
      <c r="V6" s="18" t="s">
        <v>104</v>
      </c>
      <c r="W6" s="65">
        <v>88000000</v>
      </c>
      <c r="X6" s="65">
        <f>+Y6*Z6+Y6*AA6+Y6*AB6+Y6*AC6</f>
        <v>0</v>
      </c>
      <c r="Y6" s="63">
        <v>1</v>
      </c>
      <c r="Z6" s="63"/>
      <c r="AA6" s="63"/>
      <c r="AB6" s="63"/>
      <c r="AC6" s="63"/>
      <c r="AD6" s="18" t="s">
        <v>105</v>
      </c>
      <c r="AE6" s="66"/>
      <c r="AF6" s="66"/>
      <c r="AG6" s="18"/>
      <c r="AH6" s="18"/>
    </row>
    <row r="7" spans="1:34" ht="102" hidden="1" customHeight="1">
      <c r="A7" s="15" t="s">
        <v>75</v>
      </c>
      <c r="B7" s="15" t="s">
        <v>108</v>
      </c>
      <c r="C7" s="68" t="s">
        <v>109</v>
      </c>
      <c r="D7" s="68" t="s">
        <v>110</v>
      </c>
      <c r="E7" s="68" t="s">
        <v>112</v>
      </c>
      <c r="F7" s="68" t="s">
        <v>113</v>
      </c>
      <c r="G7" s="68" t="s">
        <v>116</v>
      </c>
      <c r="H7" s="68" t="s">
        <v>117</v>
      </c>
      <c r="I7" s="191">
        <v>6</v>
      </c>
      <c r="J7" s="191">
        <v>6</v>
      </c>
      <c r="K7" s="191">
        <v>12</v>
      </c>
      <c r="L7" s="191">
        <v>25</v>
      </c>
      <c r="M7" s="191">
        <v>38</v>
      </c>
      <c r="N7" s="191">
        <v>38</v>
      </c>
      <c r="O7" s="68"/>
      <c r="P7" s="68"/>
      <c r="Q7" s="68"/>
      <c r="R7" s="68"/>
      <c r="S7" s="68"/>
      <c r="T7" s="69">
        <v>99200000</v>
      </c>
      <c r="U7" s="68" t="s">
        <v>118</v>
      </c>
      <c r="V7" s="68" t="s">
        <v>119</v>
      </c>
      <c r="W7" s="65">
        <v>99200000</v>
      </c>
      <c r="X7" s="65">
        <f>+Y7*Z7+Y7*AA7+Y7*AB7+Y7*AC7</f>
        <v>0</v>
      </c>
      <c r="Y7" s="63">
        <v>1</v>
      </c>
      <c r="Z7" s="63"/>
      <c r="AA7" s="63"/>
      <c r="AB7" s="63"/>
      <c r="AC7" s="63"/>
      <c r="AD7" s="18" t="s">
        <v>120</v>
      </c>
      <c r="AE7" s="66"/>
      <c r="AF7" s="66"/>
      <c r="AG7" s="68"/>
      <c r="AH7" s="68"/>
    </row>
    <row r="8" spans="1:34" ht="63.75" hidden="1" customHeight="1">
      <c r="A8" s="15" t="s">
        <v>75</v>
      </c>
      <c r="B8" s="15" t="s">
        <v>124</v>
      </c>
      <c r="C8" s="17" t="s">
        <v>125</v>
      </c>
      <c r="D8" s="17" t="s">
        <v>126</v>
      </c>
      <c r="E8" s="17" t="s">
        <v>128</v>
      </c>
      <c r="F8" s="17" t="s">
        <v>129</v>
      </c>
      <c r="G8" s="17" t="s">
        <v>133</v>
      </c>
      <c r="H8" s="17" t="s">
        <v>86</v>
      </c>
      <c r="I8" s="349">
        <v>0.9</v>
      </c>
      <c r="J8" s="349">
        <v>0.9</v>
      </c>
      <c r="K8" s="349">
        <v>0.9</v>
      </c>
      <c r="L8" s="349">
        <v>0.9</v>
      </c>
      <c r="M8" s="349">
        <v>0.9</v>
      </c>
      <c r="N8" s="349">
        <v>0.9</v>
      </c>
      <c r="O8" s="367"/>
      <c r="P8" s="60"/>
      <c r="Q8" s="60"/>
      <c r="R8" s="60"/>
      <c r="S8" s="367"/>
      <c r="T8" s="17"/>
      <c r="U8" s="18" t="s">
        <v>134</v>
      </c>
      <c r="V8" s="17" t="s">
        <v>135</v>
      </c>
      <c r="W8" s="17"/>
      <c r="X8" s="319">
        <f>+Y8*Z8+Y8*AA8+Y8*AB8+Y8*AC8+Y9*Z9+Y9*AA9+Y9*AB9+Y9*AC9</f>
        <v>0</v>
      </c>
      <c r="Y8" s="60">
        <v>0.5</v>
      </c>
      <c r="Z8" s="60"/>
      <c r="AA8" s="60"/>
      <c r="AB8" s="60"/>
      <c r="AC8" s="60"/>
      <c r="AD8" s="17" t="s">
        <v>136</v>
      </c>
      <c r="AE8" s="62"/>
      <c r="AF8" s="62"/>
      <c r="AG8" s="17"/>
      <c r="AH8" s="17"/>
    </row>
    <row r="9" spans="1:34" ht="76.5" hidden="1">
      <c r="A9" s="15" t="s">
        <v>75</v>
      </c>
      <c r="B9" s="15" t="s">
        <v>138</v>
      </c>
      <c r="C9" s="17" t="s">
        <v>125</v>
      </c>
      <c r="D9" s="17" t="s">
        <v>126</v>
      </c>
      <c r="E9" s="17" t="s">
        <v>128</v>
      </c>
      <c r="F9" s="17" t="s">
        <v>129</v>
      </c>
      <c r="G9" s="17" t="s">
        <v>133</v>
      </c>
      <c r="H9" s="17" t="s">
        <v>86</v>
      </c>
      <c r="I9" s="351"/>
      <c r="J9" s="351">
        <v>0.9</v>
      </c>
      <c r="K9" s="351">
        <v>0.9</v>
      </c>
      <c r="L9" s="351">
        <v>0.9</v>
      </c>
      <c r="M9" s="351">
        <v>0.9</v>
      </c>
      <c r="N9" s="351">
        <v>0.9</v>
      </c>
      <c r="O9" s="368"/>
      <c r="P9" s="60"/>
      <c r="Q9" s="60"/>
      <c r="R9" s="60"/>
      <c r="S9" s="368"/>
      <c r="T9" s="17"/>
      <c r="U9" s="18" t="s">
        <v>134</v>
      </c>
      <c r="V9" s="71" t="s">
        <v>139</v>
      </c>
      <c r="W9" s="71"/>
      <c r="X9" s="320"/>
      <c r="Y9" s="72">
        <v>0.5</v>
      </c>
      <c r="Z9" s="72"/>
      <c r="AA9" s="72"/>
      <c r="AB9" s="72"/>
      <c r="AC9" s="72"/>
      <c r="AD9" s="71" t="s">
        <v>140</v>
      </c>
      <c r="AE9" s="73"/>
      <c r="AF9" s="73"/>
      <c r="AG9" s="71"/>
      <c r="AH9" s="71"/>
    </row>
    <row r="10" spans="1:34" ht="69.75" hidden="1" customHeight="1">
      <c r="A10" s="15" t="s">
        <v>75</v>
      </c>
      <c r="B10" s="15" t="s">
        <v>143</v>
      </c>
      <c r="C10" s="18" t="s">
        <v>79</v>
      </c>
      <c r="D10" s="18" t="s">
        <v>80</v>
      </c>
      <c r="E10" s="18" t="s">
        <v>145</v>
      </c>
      <c r="F10" s="18" t="s">
        <v>83</v>
      </c>
      <c r="G10" s="18" t="s">
        <v>147</v>
      </c>
      <c r="H10" s="18" t="s">
        <v>86</v>
      </c>
      <c r="I10" s="319">
        <v>1</v>
      </c>
      <c r="J10" s="319">
        <v>0.1</v>
      </c>
      <c r="K10" s="319">
        <v>0.3</v>
      </c>
      <c r="L10" s="319">
        <v>0.8</v>
      </c>
      <c r="M10" s="319">
        <v>1</v>
      </c>
      <c r="N10" s="319">
        <v>1</v>
      </c>
      <c r="O10" s="63"/>
      <c r="P10" s="63"/>
      <c r="Q10" s="63"/>
      <c r="R10" s="63"/>
      <c r="S10" s="63"/>
      <c r="T10" s="290">
        <f>+W10+W11+W12+W13</f>
        <v>1500000000</v>
      </c>
      <c r="U10" s="18" t="s">
        <v>148</v>
      </c>
      <c r="V10" s="18" t="s">
        <v>149</v>
      </c>
      <c r="W10" s="65">
        <v>77000000</v>
      </c>
      <c r="X10" s="319">
        <f>+Y10*Z10+Y10*AA10+Y10*AB10+Y10*AC10+Y11*Z11+Y11*AA11+Y11*AB11+Y11*AC11+Y12*Z12+Y12*AA12+Y12*AB12+Y12*AC12+Y13*Z13+Y13*AA13+Y13*AB13+Y13*AC13</f>
        <v>0</v>
      </c>
      <c r="Y10" s="63">
        <v>0.15</v>
      </c>
      <c r="Z10" s="63"/>
      <c r="AA10" s="63"/>
      <c r="AB10" s="63"/>
      <c r="AC10" s="63"/>
      <c r="AD10" s="18" t="s">
        <v>150</v>
      </c>
      <c r="AE10" s="66"/>
      <c r="AF10" s="66"/>
      <c r="AG10" s="18"/>
      <c r="AH10" s="18"/>
    </row>
    <row r="11" spans="1:34" ht="64.5" hidden="1" customHeight="1">
      <c r="A11" s="15" t="s">
        <v>75</v>
      </c>
      <c r="B11" s="15" t="s">
        <v>143</v>
      </c>
      <c r="C11" s="18" t="s">
        <v>79</v>
      </c>
      <c r="D11" s="18" t="s">
        <v>80</v>
      </c>
      <c r="E11" s="18" t="s">
        <v>145</v>
      </c>
      <c r="F11" s="18" t="s">
        <v>83</v>
      </c>
      <c r="G11" s="18" t="s">
        <v>147</v>
      </c>
      <c r="H11" s="18" t="s">
        <v>86</v>
      </c>
      <c r="I11" s="321"/>
      <c r="J11" s="321">
        <v>0.1</v>
      </c>
      <c r="K11" s="321">
        <v>0.3</v>
      </c>
      <c r="L11" s="321">
        <v>0.8</v>
      </c>
      <c r="M11" s="321">
        <v>1</v>
      </c>
      <c r="N11" s="321">
        <v>1</v>
      </c>
      <c r="O11" s="182"/>
      <c r="P11" s="182"/>
      <c r="Q11" s="182"/>
      <c r="R11" s="182"/>
      <c r="S11" s="182"/>
      <c r="T11" s="291"/>
      <c r="U11" s="18" t="s">
        <v>148</v>
      </c>
      <c r="V11" s="18" t="s">
        <v>152</v>
      </c>
      <c r="W11" s="65">
        <v>1173000000</v>
      </c>
      <c r="X11" s="321"/>
      <c r="Y11" s="63">
        <v>0.5</v>
      </c>
      <c r="Z11" s="63"/>
      <c r="AA11" s="63"/>
      <c r="AB11" s="63"/>
      <c r="AC11" s="63"/>
      <c r="AD11" s="18" t="s">
        <v>153</v>
      </c>
      <c r="AE11" s="66"/>
      <c r="AF11" s="66"/>
      <c r="AG11" s="18"/>
      <c r="AH11" s="18"/>
    </row>
    <row r="12" spans="1:34" ht="69.75" hidden="1" customHeight="1">
      <c r="A12" s="15" t="s">
        <v>75</v>
      </c>
      <c r="B12" s="15" t="s">
        <v>143</v>
      </c>
      <c r="C12" s="18" t="s">
        <v>79</v>
      </c>
      <c r="D12" s="18" t="s">
        <v>80</v>
      </c>
      <c r="E12" s="18" t="s">
        <v>145</v>
      </c>
      <c r="F12" s="18" t="s">
        <v>83</v>
      </c>
      <c r="G12" s="18" t="s">
        <v>147</v>
      </c>
      <c r="H12" s="18" t="s">
        <v>86</v>
      </c>
      <c r="I12" s="321"/>
      <c r="J12" s="321">
        <v>0.1</v>
      </c>
      <c r="K12" s="321">
        <v>0.3</v>
      </c>
      <c r="L12" s="321">
        <v>0.8</v>
      </c>
      <c r="M12" s="321">
        <v>1</v>
      </c>
      <c r="N12" s="321">
        <v>1</v>
      </c>
      <c r="O12" s="182"/>
      <c r="P12" s="182"/>
      <c r="Q12" s="182"/>
      <c r="R12" s="182"/>
      <c r="S12" s="182"/>
      <c r="T12" s="291"/>
      <c r="U12" s="18" t="s">
        <v>148</v>
      </c>
      <c r="V12" s="18" t="s">
        <v>154</v>
      </c>
      <c r="W12" s="20">
        <v>40000000</v>
      </c>
      <c r="X12" s="321"/>
      <c r="Y12" s="75">
        <v>0.15</v>
      </c>
      <c r="Z12" s="75"/>
      <c r="AA12" s="75"/>
      <c r="AB12" s="75"/>
      <c r="AC12" s="75"/>
      <c r="AD12" s="18" t="s">
        <v>155</v>
      </c>
      <c r="AE12" s="76"/>
      <c r="AF12" s="76"/>
      <c r="AG12" s="18"/>
      <c r="AH12" s="18"/>
    </row>
    <row r="13" spans="1:34" ht="66.75" hidden="1" customHeight="1">
      <c r="A13" s="15" t="s">
        <v>75</v>
      </c>
      <c r="B13" s="15" t="s">
        <v>143</v>
      </c>
      <c r="C13" s="18" t="s">
        <v>79</v>
      </c>
      <c r="D13" s="18" t="s">
        <v>80</v>
      </c>
      <c r="E13" s="18" t="s">
        <v>145</v>
      </c>
      <c r="F13" s="18" t="s">
        <v>83</v>
      </c>
      <c r="G13" s="18" t="s">
        <v>147</v>
      </c>
      <c r="H13" s="18" t="s">
        <v>86</v>
      </c>
      <c r="I13" s="320"/>
      <c r="J13" s="320">
        <v>0.1</v>
      </c>
      <c r="K13" s="320">
        <v>0.3</v>
      </c>
      <c r="L13" s="320">
        <v>0.8</v>
      </c>
      <c r="M13" s="320">
        <v>1</v>
      </c>
      <c r="N13" s="320">
        <v>1</v>
      </c>
      <c r="O13" s="182"/>
      <c r="P13" s="182"/>
      <c r="Q13" s="182"/>
      <c r="R13" s="182"/>
      <c r="S13" s="182"/>
      <c r="T13" s="292"/>
      <c r="U13" s="18" t="s">
        <v>148</v>
      </c>
      <c r="V13" s="68" t="s">
        <v>156</v>
      </c>
      <c r="W13" s="77">
        <v>210000000</v>
      </c>
      <c r="X13" s="320"/>
      <c r="Y13" s="78">
        <v>0.2</v>
      </c>
      <c r="Z13" s="75"/>
      <c r="AA13" s="75"/>
      <c r="AB13" s="75"/>
      <c r="AC13" s="75"/>
      <c r="AD13" s="18" t="s">
        <v>157</v>
      </c>
      <c r="AE13" s="79"/>
      <c r="AF13" s="79"/>
      <c r="AG13" s="68"/>
      <c r="AH13" s="68"/>
    </row>
    <row r="14" spans="1:34" ht="87" hidden="1" customHeight="1">
      <c r="A14" s="15" t="s">
        <v>75</v>
      </c>
      <c r="B14" s="15" t="s">
        <v>158</v>
      </c>
      <c r="C14" s="68" t="s">
        <v>109</v>
      </c>
      <c r="D14" s="68" t="s">
        <v>110</v>
      </c>
      <c r="E14" s="68" t="s">
        <v>160</v>
      </c>
      <c r="F14" s="68" t="s">
        <v>113</v>
      </c>
      <c r="G14" s="68" t="s">
        <v>160</v>
      </c>
      <c r="H14" s="68" t="s">
        <v>117</v>
      </c>
      <c r="I14" s="191">
        <v>8</v>
      </c>
      <c r="J14" s="191">
        <v>4</v>
      </c>
      <c r="K14" s="191">
        <v>7</v>
      </c>
      <c r="L14" s="191">
        <v>8</v>
      </c>
      <c r="M14" s="191">
        <v>8</v>
      </c>
      <c r="N14" s="191">
        <v>8</v>
      </c>
      <c r="O14" s="191"/>
      <c r="P14" s="191"/>
      <c r="Q14" s="191"/>
      <c r="R14" s="191"/>
      <c r="S14" s="191"/>
      <c r="T14" s="77">
        <v>11828899990</v>
      </c>
      <c r="U14" s="68" t="s">
        <v>118</v>
      </c>
      <c r="V14" s="68" t="s">
        <v>163</v>
      </c>
      <c r="W14" s="77">
        <v>11828899990</v>
      </c>
      <c r="X14" s="190">
        <f>+Y14*Z14+Y14*AA14+Y14*AB14+Y14*AC14</f>
        <v>0</v>
      </c>
      <c r="Y14" s="78">
        <v>1</v>
      </c>
      <c r="Z14" s="75"/>
      <c r="AA14" s="75"/>
      <c r="AB14" s="75"/>
      <c r="AC14" s="75"/>
      <c r="AD14" s="18" t="s">
        <v>164</v>
      </c>
      <c r="AE14" s="79"/>
      <c r="AF14" s="79"/>
      <c r="AG14" s="68"/>
      <c r="AH14" s="68"/>
    </row>
    <row r="15" spans="1:34" ht="66.75" customHeight="1">
      <c r="A15" s="15" t="s">
        <v>75</v>
      </c>
      <c r="B15" s="15" t="s">
        <v>166</v>
      </c>
      <c r="C15" s="18" t="s">
        <v>167</v>
      </c>
      <c r="D15" s="18" t="s">
        <v>168</v>
      </c>
      <c r="E15" s="18" t="s">
        <v>170</v>
      </c>
      <c r="F15" s="18" t="s">
        <v>171</v>
      </c>
      <c r="G15" s="18" t="s">
        <v>174</v>
      </c>
      <c r="H15" s="18" t="s">
        <v>86</v>
      </c>
      <c r="I15" s="359">
        <v>0.5</v>
      </c>
      <c r="J15" s="359">
        <v>0</v>
      </c>
      <c r="K15" s="359">
        <v>0.1</v>
      </c>
      <c r="L15" s="359">
        <v>0.3</v>
      </c>
      <c r="M15" s="359">
        <v>1</v>
      </c>
      <c r="N15" s="359">
        <v>1</v>
      </c>
      <c r="O15" s="359">
        <v>1.12E-2</v>
      </c>
      <c r="P15" s="19"/>
      <c r="Q15" s="19"/>
      <c r="R15" s="19"/>
      <c r="S15" s="359">
        <f>+O15</f>
        <v>1.12E-2</v>
      </c>
      <c r="T15" s="293">
        <f>+W15</f>
        <v>12530000000</v>
      </c>
      <c r="U15" s="18" t="s">
        <v>175</v>
      </c>
      <c r="V15" s="68" t="s">
        <v>176</v>
      </c>
      <c r="W15" s="80">
        <v>12530000000</v>
      </c>
      <c r="X15" s="319">
        <f>+Y15*Z15+Y15*AA15+Y15*AB15+Y15*AC15+Y16*Z16+Y16*AA16+Y16*AB16+Y16*AC16+Y17*Z17+Y17*AA17+Y17*AB17+Y17*AC17</f>
        <v>3.4479999999999997E-2</v>
      </c>
      <c r="Y15" s="81">
        <v>0.4</v>
      </c>
      <c r="Z15" s="81">
        <v>1.12E-2</v>
      </c>
      <c r="AA15" s="81"/>
      <c r="AB15" s="81"/>
      <c r="AC15" s="81"/>
      <c r="AD15" s="68" t="s">
        <v>177</v>
      </c>
      <c r="AE15" s="71" t="s">
        <v>540</v>
      </c>
      <c r="AF15" s="79"/>
      <c r="AG15" s="68"/>
      <c r="AH15" s="68"/>
    </row>
    <row r="16" spans="1:34" ht="75" customHeight="1">
      <c r="A16" s="15" t="s">
        <v>75</v>
      </c>
      <c r="B16" s="15" t="s">
        <v>166</v>
      </c>
      <c r="C16" s="18" t="s">
        <v>167</v>
      </c>
      <c r="D16" s="18" t="s">
        <v>168</v>
      </c>
      <c r="E16" s="18" t="s">
        <v>170</v>
      </c>
      <c r="F16" s="18" t="s">
        <v>171</v>
      </c>
      <c r="G16" s="18" t="s">
        <v>174</v>
      </c>
      <c r="H16" s="18" t="s">
        <v>86</v>
      </c>
      <c r="I16" s="360"/>
      <c r="J16" s="360">
        <v>0</v>
      </c>
      <c r="K16" s="360">
        <v>0.1</v>
      </c>
      <c r="L16" s="360">
        <v>0.3</v>
      </c>
      <c r="M16" s="360">
        <v>1</v>
      </c>
      <c r="N16" s="360">
        <v>1</v>
      </c>
      <c r="O16" s="360"/>
      <c r="P16" s="183"/>
      <c r="Q16" s="183"/>
      <c r="R16" s="183"/>
      <c r="S16" s="360"/>
      <c r="T16" s="294"/>
      <c r="U16" s="18" t="s">
        <v>175</v>
      </c>
      <c r="V16" s="68" t="s">
        <v>180</v>
      </c>
      <c r="W16" s="83"/>
      <c r="X16" s="321"/>
      <c r="Y16" s="81">
        <v>0.3</v>
      </c>
      <c r="Z16" s="81"/>
      <c r="AA16" s="81"/>
      <c r="AB16" s="81"/>
      <c r="AC16" s="81"/>
      <c r="AD16" s="68" t="s">
        <v>181</v>
      </c>
      <c r="AE16" s="274" t="s">
        <v>541</v>
      </c>
      <c r="AF16" s="79"/>
      <c r="AG16" s="68"/>
      <c r="AH16" s="68"/>
    </row>
    <row r="17" spans="1:35" ht="79.5" customHeight="1">
      <c r="A17" s="15" t="s">
        <v>75</v>
      </c>
      <c r="B17" s="15" t="s">
        <v>166</v>
      </c>
      <c r="C17" s="18" t="s">
        <v>167</v>
      </c>
      <c r="D17" s="18" t="s">
        <v>168</v>
      </c>
      <c r="E17" s="18" t="s">
        <v>170</v>
      </c>
      <c r="F17" s="18" t="s">
        <v>171</v>
      </c>
      <c r="G17" s="18" t="s">
        <v>174</v>
      </c>
      <c r="H17" s="18" t="s">
        <v>86</v>
      </c>
      <c r="I17" s="361"/>
      <c r="J17" s="361">
        <v>0</v>
      </c>
      <c r="K17" s="361">
        <v>0.1</v>
      </c>
      <c r="L17" s="361">
        <v>0.3</v>
      </c>
      <c r="M17" s="361">
        <v>1</v>
      </c>
      <c r="N17" s="361">
        <v>1</v>
      </c>
      <c r="O17" s="361"/>
      <c r="P17" s="183"/>
      <c r="Q17" s="183"/>
      <c r="R17" s="183"/>
      <c r="S17" s="361"/>
      <c r="T17" s="295"/>
      <c r="U17" s="18" t="s">
        <v>175</v>
      </c>
      <c r="V17" s="68" t="s">
        <v>182</v>
      </c>
      <c r="W17" s="84"/>
      <c r="X17" s="320"/>
      <c r="Y17" s="81">
        <v>0.3</v>
      </c>
      <c r="Z17" s="81">
        <v>0.1</v>
      </c>
      <c r="AA17" s="81"/>
      <c r="AB17" s="81"/>
      <c r="AC17" s="81"/>
      <c r="AD17" s="68" t="s">
        <v>183</v>
      </c>
      <c r="AE17" s="68" t="s">
        <v>542</v>
      </c>
      <c r="AF17" s="79"/>
      <c r="AG17" s="68"/>
      <c r="AH17" s="68"/>
    </row>
    <row r="18" spans="1:35" ht="75" customHeight="1">
      <c r="A18" s="15" t="s">
        <v>75</v>
      </c>
      <c r="B18" s="15" t="s">
        <v>184</v>
      </c>
      <c r="C18" s="18" t="s">
        <v>167</v>
      </c>
      <c r="D18" s="18" t="s">
        <v>168</v>
      </c>
      <c r="E18" s="18" t="s">
        <v>186</v>
      </c>
      <c r="F18" s="18" t="s">
        <v>171</v>
      </c>
      <c r="G18" s="18" t="s">
        <v>189</v>
      </c>
      <c r="H18" s="18" t="s">
        <v>86</v>
      </c>
      <c r="I18" s="359">
        <v>0.5</v>
      </c>
      <c r="J18" s="359">
        <v>0.1</v>
      </c>
      <c r="K18" s="359">
        <v>0.4</v>
      </c>
      <c r="L18" s="359">
        <v>0.5</v>
      </c>
      <c r="M18" s="359">
        <v>0.7</v>
      </c>
      <c r="N18" s="359">
        <v>0.7</v>
      </c>
      <c r="O18" s="355"/>
      <c r="P18" s="19"/>
      <c r="Q18" s="19"/>
      <c r="R18" s="19"/>
      <c r="S18" s="355"/>
      <c r="T18" s="65">
        <v>0</v>
      </c>
      <c r="U18" s="18"/>
      <c r="V18" s="68" t="s">
        <v>190</v>
      </c>
      <c r="W18" s="84"/>
      <c r="X18" s="319">
        <f>+Y18*Z18+Y18*AA18+Y18*AB18+Y18*AC18+Y19*Z19+Y19*AA19+Y19*AB19+Y19*AC19+Y20*Z20+Y20*AA20+Y20*AB20+Y20*AC20</f>
        <v>0.1875</v>
      </c>
      <c r="Y18" s="81">
        <v>0.25</v>
      </c>
      <c r="Z18" s="81">
        <v>0.25</v>
      </c>
      <c r="AA18" s="81"/>
      <c r="AB18" s="81"/>
      <c r="AC18" s="81"/>
      <c r="AD18" s="68" t="s">
        <v>191</v>
      </c>
      <c r="AE18" s="68" t="s">
        <v>543</v>
      </c>
      <c r="AF18" s="79"/>
      <c r="AG18" s="68"/>
      <c r="AH18" s="68"/>
    </row>
    <row r="19" spans="1:35" ht="66.75" customHeight="1">
      <c r="A19" s="15" t="s">
        <v>75</v>
      </c>
      <c r="B19" s="15" t="s">
        <v>184</v>
      </c>
      <c r="C19" s="18" t="s">
        <v>167</v>
      </c>
      <c r="D19" s="18" t="s">
        <v>168</v>
      </c>
      <c r="E19" s="18" t="s">
        <v>186</v>
      </c>
      <c r="F19" s="18" t="s">
        <v>171</v>
      </c>
      <c r="G19" s="18" t="s">
        <v>189</v>
      </c>
      <c r="H19" s="18" t="s">
        <v>86</v>
      </c>
      <c r="I19" s="360">
        <v>0.5</v>
      </c>
      <c r="J19" s="360">
        <v>0.1</v>
      </c>
      <c r="K19" s="360">
        <v>0.4</v>
      </c>
      <c r="L19" s="360">
        <v>0.5</v>
      </c>
      <c r="M19" s="360">
        <v>0.7</v>
      </c>
      <c r="N19" s="360">
        <v>0.7</v>
      </c>
      <c r="O19" s="392"/>
      <c r="P19" s="19"/>
      <c r="Q19" s="19"/>
      <c r="R19" s="19"/>
      <c r="S19" s="392"/>
      <c r="T19" s="65">
        <v>0</v>
      </c>
      <c r="U19" s="18"/>
      <c r="V19" s="68" t="s">
        <v>192</v>
      </c>
      <c r="W19" s="84"/>
      <c r="X19" s="321"/>
      <c r="Y19" s="81">
        <v>0.5</v>
      </c>
      <c r="Z19" s="81">
        <v>0.25</v>
      </c>
      <c r="AA19" s="81"/>
      <c r="AB19" s="81"/>
      <c r="AC19" s="81"/>
      <c r="AD19" s="68" t="s">
        <v>193</v>
      </c>
      <c r="AE19" s="68" t="s">
        <v>544</v>
      </c>
      <c r="AF19" s="79"/>
      <c r="AG19" s="68"/>
      <c r="AH19" s="68"/>
    </row>
    <row r="20" spans="1:35" ht="66.75" customHeight="1">
      <c r="A20" s="15" t="s">
        <v>75</v>
      </c>
      <c r="B20" s="15" t="s">
        <v>184</v>
      </c>
      <c r="C20" s="18" t="s">
        <v>167</v>
      </c>
      <c r="D20" s="18" t="s">
        <v>168</v>
      </c>
      <c r="E20" s="18" t="s">
        <v>186</v>
      </c>
      <c r="F20" s="18" t="s">
        <v>171</v>
      </c>
      <c r="G20" s="18" t="s">
        <v>189</v>
      </c>
      <c r="H20" s="18" t="s">
        <v>86</v>
      </c>
      <c r="I20" s="361">
        <v>0.5</v>
      </c>
      <c r="J20" s="361">
        <v>0.1</v>
      </c>
      <c r="K20" s="361">
        <v>0.4</v>
      </c>
      <c r="L20" s="361">
        <v>0.5</v>
      </c>
      <c r="M20" s="361">
        <v>0.7</v>
      </c>
      <c r="N20" s="361">
        <v>0.7</v>
      </c>
      <c r="O20" s="356"/>
      <c r="P20" s="19"/>
      <c r="Q20" s="19"/>
      <c r="R20" s="19"/>
      <c r="S20" s="356"/>
      <c r="T20" s="65">
        <v>0</v>
      </c>
      <c r="U20" s="18"/>
      <c r="V20" s="68" t="s">
        <v>194</v>
      </c>
      <c r="W20" s="84"/>
      <c r="X20" s="320"/>
      <c r="Y20" s="81">
        <v>0.25</v>
      </c>
      <c r="Z20" s="81">
        <v>0</v>
      </c>
      <c r="AA20" s="81"/>
      <c r="AB20" s="81"/>
      <c r="AC20" s="81"/>
      <c r="AD20" s="68" t="s">
        <v>195</v>
      </c>
      <c r="AE20" s="79" t="s">
        <v>545</v>
      </c>
      <c r="AF20" s="79"/>
      <c r="AG20" s="68"/>
      <c r="AH20" s="68"/>
    </row>
    <row r="21" spans="1:35" ht="76.5" hidden="1">
      <c r="A21" s="15" t="s">
        <v>75</v>
      </c>
      <c r="B21" s="15" t="s">
        <v>196</v>
      </c>
      <c r="C21" s="18" t="s">
        <v>197</v>
      </c>
      <c r="D21" s="18" t="s">
        <v>126</v>
      </c>
      <c r="E21" s="18" t="s">
        <v>199</v>
      </c>
      <c r="F21" s="18" t="s">
        <v>129</v>
      </c>
      <c r="G21" s="18" t="s">
        <v>201</v>
      </c>
      <c r="H21" s="18" t="s">
        <v>86</v>
      </c>
      <c r="I21" s="319">
        <v>1</v>
      </c>
      <c r="J21" s="319">
        <v>0.25</v>
      </c>
      <c r="K21" s="319">
        <v>0.5</v>
      </c>
      <c r="L21" s="319">
        <v>0.75</v>
      </c>
      <c r="M21" s="319">
        <v>1</v>
      </c>
      <c r="N21" s="319">
        <v>1</v>
      </c>
      <c r="O21" s="352"/>
      <c r="P21" s="63"/>
      <c r="Q21" s="63"/>
      <c r="R21" s="63"/>
      <c r="S21" s="63"/>
      <c r="T21" s="296">
        <f>+W23+W25</f>
        <v>230400000</v>
      </c>
      <c r="U21" s="18" t="s">
        <v>202</v>
      </c>
      <c r="V21" s="71" t="s">
        <v>203</v>
      </c>
      <c r="W21" s="71"/>
      <c r="X21" s="319">
        <f>+Y22*Z22+Y22*AA22+Y22*AB22+Y22*AC22+Y23*Z23+Y23*AA23+Y23*AB23+Y23*AC23+Y24*Z24+Y24*AA24+Y24*AB24+Y24*AC24+Y25*Z25+Y25*AA25+Y25*AB25+Y25*AC25+Y21*Z21+Y21*AA21+Y21*AB21+Y21*AC21</f>
        <v>0</v>
      </c>
      <c r="Y21" s="81">
        <v>0.2</v>
      </c>
      <c r="Z21" s="81"/>
      <c r="AA21" s="81"/>
      <c r="AB21" s="81"/>
      <c r="AC21" s="81"/>
      <c r="AD21" s="71" t="s">
        <v>204</v>
      </c>
      <c r="AE21" s="73"/>
      <c r="AF21" s="73"/>
      <c r="AG21" s="68"/>
      <c r="AH21" s="71"/>
    </row>
    <row r="22" spans="1:35" ht="76.5" hidden="1">
      <c r="A22" s="15" t="s">
        <v>75</v>
      </c>
      <c r="B22" s="15" t="s">
        <v>196</v>
      </c>
      <c r="C22" s="18" t="s">
        <v>197</v>
      </c>
      <c r="D22" s="18" t="s">
        <v>126</v>
      </c>
      <c r="E22" s="18" t="s">
        <v>199</v>
      </c>
      <c r="F22" s="18" t="s">
        <v>129</v>
      </c>
      <c r="G22" s="18" t="s">
        <v>201</v>
      </c>
      <c r="H22" s="18" t="s">
        <v>86</v>
      </c>
      <c r="I22" s="321"/>
      <c r="J22" s="321">
        <v>0.25</v>
      </c>
      <c r="K22" s="321">
        <v>0.5</v>
      </c>
      <c r="L22" s="321">
        <v>0.75</v>
      </c>
      <c r="M22" s="321">
        <v>1</v>
      </c>
      <c r="N22" s="321">
        <v>1</v>
      </c>
      <c r="O22" s="353"/>
      <c r="P22" s="182"/>
      <c r="Q22" s="182"/>
      <c r="R22" s="182"/>
      <c r="S22" s="182"/>
      <c r="T22" s="297"/>
      <c r="U22" s="18" t="s">
        <v>202</v>
      </c>
      <c r="V22" s="71" t="s">
        <v>206</v>
      </c>
      <c r="W22" s="71"/>
      <c r="X22" s="321"/>
      <c r="Y22" s="81">
        <v>0.15</v>
      </c>
      <c r="Z22" s="81"/>
      <c r="AA22" s="81"/>
      <c r="AB22" s="81"/>
      <c r="AC22" s="81"/>
      <c r="AD22" s="71" t="s">
        <v>207</v>
      </c>
      <c r="AE22" s="73"/>
      <c r="AF22" s="73"/>
      <c r="AG22" s="68"/>
      <c r="AH22" s="71"/>
    </row>
    <row r="23" spans="1:35" ht="76.5" hidden="1">
      <c r="A23" s="15" t="s">
        <v>75</v>
      </c>
      <c r="B23" s="15" t="s">
        <v>196</v>
      </c>
      <c r="C23" s="18" t="s">
        <v>197</v>
      </c>
      <c r="D23" s="18" t="s">
        <v>126</v>
      </c>
      <c r="E23" s="18" t="s">
        <v>199</v>
      </c>
      <c r="F23" s="18" t="s">
        <v>129</v>
      </c>
      <c r="G23" s="18" t="s">
        <v>201</v>
      </c>
      <c r="H23" s="18" t="s">
        <v>86</v>
      </c>
      <c r="I23" s="321"/>
      <c r="J23" s="321">
        <v>0.25</v>
      </c>
      <c r="K23" s="321">
        <v>0.5</v>
      </c>
      <c r="L23" s="321">
        <v>0.75</v>
      </c>
      <c r="M23" s="321">
        <v>1</v>
      </c>
      <c r="N23" s="321">
        <v>1</v>
      </c>
      <c r="O23" s="353"/>
      <c r="P23" s="182"/>
      <c r="Q23" s="182"/>
      <c r="R23" s="182"/>
      <c r="S23" s="182"/>
      <c r="T23" s="297"/>
      <c r="U23" s="18" t="s">
        <v>202</v>
      </c>
      <c r="V23" s="71" t="s">
        <v>209</v>
      </c>
      <c r="W23" s="85">
        <v>180400000</v>
      </c>
      <c r="X23" s="321"/>
      <c r="Y23" s="81">
        <v>0.25</v>
      </c>
      <c r="Z23" s="63"/>
      <c r="AA23" s="63"/>
      <c r="AB23" s="63"/>
      <c r="AC23" s="63"/>
      <c r="AD23" s="17" t="s">
        <v>210</v>
      </c>
      <c r="AE23" s="62"/>
      <c r="AF23" s="73"/>
      <c r="AG23" s="68"/>
      <c r="AH23" s="71"/>
    </row>
    <row r="24" spans="1:35" ht="76.5" hidden="1">
      <c r="A24" s="15" t="s">
        <v>75</v>
      </c>
      <c r="B24" s="15" t="s">
        <v>196</v>
      </c>
      <c r="C24" s="18" t="s">
        <v>197</v>
      </c>
      <c r="D24" s="18" t="s">
        <v>126</v>
      </c>
      <c r="E24" s="18" t="s">
        <v>199</v>
      </c>
      <c r="F24" s="18" t="s">
        <v>129</v>
      </c>
      <c r="G24" s="18" t="s">
        <v>201</v>
      </c>
      <c r="H24" s="18" t="s">
        <v>86</v>
      </c>
      <c r="I24" s="321"/>
      <c r="J24" s="321">
        <v>0.25</v>
      </c>
      <c r="K24" s="321">
        <v>0.5</v>
      </c>
      <c r="L24" s="321">
        <v>0.75</v>
      </c>
      <c r="M24" s="321">
        <v>1</v>
      </c>
      <c r="N24" s="321">
        <v>1</v>
      </c>
      <c r="O24" s="353"/>
      <c r="P24" s="182"/>
      <c r="Q24" s="182"/>
      <c r="R24" s="182"/>
      <c r="S24" s="182"/>
      <c r="T24" s="297"/>
      <c r="U24" s="18" t="s">
        <v>202</v>
      </c>
      <c r="V24" s="17" t="s">
        <v>212</v>
      </c>
      <c r="W24" s="17"/>
      <c r="X24" s="321"/>
      <c r="Y24" s="86">
        <v>0.2</v>
      </c>
      <c r="Z24" s="86"/>
      <c r="AA24" s="86"/>
      <c r="AB24" s="86"/>
      <c r="AC24" s="86"/>
      <c r="AD24" s="17" t="s">
        <v>213</v>
      </c>
      <c r="AE24" s="87"/>
      <c r="AF24" s="62"/>
      <c r="AG24" s="18"/>
      <c r="AH24" s="17"/>
    </row>
    <row r="25" spans="1:35" ht="76.5" hidden="1">
      <c r="A25" s="15" t="s">
        <v>75</v>
      </c>
      <c r="B25" s="15" t="s">
        <v>196</v>
      </c>
      <c r="C25" s="18" t="s">
        <v>197</v>
      </c>
      <c r="D25" s="18" t="s">
        <v>126</v>
      </c>
      <c r="E25" s="18" t="s">
        <v>199</v>
      </c>
      <c r="F25" s="18" t="s">
        <v>129</v>
      </c>
      <c r="G25" s="18" t="s">
        <v>201</v>
      </c>
      <c r="H25" s="18" t="s">
        <v>86</v>
      </c>
      <c r="I25" s="320"/>
      <c r="J25" s="320">
        <v>0.25</v>
      </c>
      <c r="K25" s="320">
        <v>0.5</v>
      </c>
      <c r="L25" s="320">
        <v>0.75</v>
      </c>
      <c r="M25" s="320">
        <v>1</v>
      </c>
      <c r="N25" s="320">
        <v>1</v>
      </c>
      <c r="O25" s="354"/>
      <c r="P25" s="182"/>
      <c r="Q25" s="182"/>
      <c r="R25" s="182"/>
      <c r="S25" s="182"/>
      <c r="T25" s="298"/>
      <c r="U25" s="18" t="s">
        <v>202</v>
      </c>
      <c r="V25" s="71" t="s">
        <v>215</v>
      </c>
      <c r="W25" s="85">
        <v>50000000</v>
      </c>
      <c r="X25" s="320"/>
      <c r="Y25" s="81">
        <v>0.2</v>
      </c>
      <c r="Z25" s="81"/>
      <c r="AA25" s="81"/>
      <c r="AB25" s="81"/>
      <c r="AC25" s="81"/>
      <c r="AD25" s="71" t="s">
        <v>216</v>
      </c>
      <c r="AE25" s="73"/>
      <c r="AF25" s="73"/>
      <c r="AG25" s="68"/>
      <c r="AH25" s="71"/>
      <c r="AI25" s="12"/>
    </row>
    <row r="26" spans="1:35" ht="66.75" hidden="1" customHeight="1">
      <c r="A26" s="15" t="s">
        <v>75</v>
      </c>
      <c r="B26" s="15" t="s">
        <v>218</v>
      </c>
      <c r="C26" s="17" t="s">
        <v>197</v>
      </c>
      <c r="D26" s="17" t="s">
        <v>126</v>
      </c>
      <c r="E26" s="18" t="s">
        <v>220</v>
      </c>
      <c r="F26" s="18" t="s">
        <v>221</v>
      </c>
      <c r="G26" s="17" t="s">
        <v>223</v>
      </c>
      <c r="H26" s="18" t="s">
        <v>86</v>
      </c>
      <c r="I26" s="357">
        <v>0</v>
      </c>
      <c r="J26" s="319">
        <v>0.25</v>
      </c>
      <c r="K26" s="357">
        <v>0.5</v>
      </c>
      <c r="L26" s="357">
        <v>0.75</v>
      </c>
      <c r="M26" s="357">
        <v>1</v>
      </c>
      <c r="N26" s="319">
        <v>1</v>
      </c>
      <c r="O26" s="355"/>
      <c r="P26" s="19"/>
      <c r="Q26" s="19"/>
      <c r="R26" s="19"/>
      <c r="S26" s="355"/>
      <c r="T26" s="293">
        <f>+W27</f>
        <v>47300000</v>
      </c>
      <c r="U26" s="18" t="s">
        <v>224</v>
      </c>
      <c r="V26" s="88" t="s">
        <v>225</v>
      </c>
      <c r="W26" s="89"/>
      <c r="X26" s="319">
        <f>+Y26*Z26+Y26*AA26+Y26*AB26+Y26*AC26+Y27*Z27+Y27*AA27+Y27*AB27+Y27*AC27</f>
        <v>0</v>
      </c>
      <c r="Y26" s="90">
        <v>0.5</v>
      </c>
      <c r="Z26" s="187"/>
      <c r="AA26" s="187"/>
      <c r="AB26" s="187"/>
      <c r="AC26" s="187"/>
      <c r="AD26" s="91" t="s">
        <v>226</v>
      </c>
      <c r="AE26" s="73"/>
      <c r="AF26" s="73"/>
      <c r="AG26" s="71"/>
      <c r="AH26" s="71"/>
      <c r="AI26" s="12"/>
    </row>
    <row r="27" spans="1:35" ht="66.75" hidden="1" customHeight="1">
      <c r="A27" s="15" t="s">
        <v>75</v>
      </c>
      <c r="B27" s="15" t="s">
        <v>218</v>
      </c>
      <c r="C27" s="17" t="s">
        <v>197</v>
      </c>
      <c r="D27" s="17" t="s">
        <v>126</v>
      </c>
      <c r="E27" s="18" t="s">
        <v>220</v>
      </c>
      <c r="F27" s="18" t="s">
        <v>221</v>
      </c>
      <c r="G27" s="17" t="s">
        <v>223</v>
      </c>
      <c r="H27" s="18" t="s">
        <v>86</v>
      </c>
      <c r="I27" s="358"/>
      <c r="J27" s="320">
        <v>0.25</v>
      </c>
      <c r="K27" s="358">
        <v>0.5</v>
      </c>
      <c r="L27" s="358">
        <v>0.75</v>
      </c>
      <c r="M27" s="358">
        <v>1</v>
      </c>
      <c r="N27" s="320">
        <v>1</v>
      </c>
      <c r="O27" s="356"/>
      <c r="P27" s="183"/>
      <c r="Q27" s="183"/>
      <c r="R27" s="183"/>
      <c r="S27" s="356"/>
      <c r="T27" s="295"/>
      <c r="U27" s="18" t="s">
        <v>224</v>
      </c>
      <c r="V27" s="88" t="s">
        <v>227</v>
      </c>
      <c r="W27" s="92">
        <v>47300000</v>
      </c>
      <c r="X27" s="320"/>
      <c r="Y27" s="93">
        <v>0.5</v>
      </c>
      <c r="Z27" s="93"/>
      <c r="AA27" s="93"/>
      <c r="AB27" s="93"/>
      <c r="AC27" s="93"/>
      <c r="AD27" s="91" t="s">
        <v>228</v>
      </c>
      <c r="AE27" s="73"/>
      <c r="AF27" s="73"/>
      <c r="AG27" s="71"/>
      <c r="AH27" s="71"/>
    </row>
    <row r="28" spans="1:35" ht="127.5" hidden="1" customHeight="1">
      <c r="A28" s="55" t="s">
        <v>231</v>
      </c>
      <c r="B28" s="28" t="s">
        <v>234</v>
      </c>
      <c r="C28" s="22" t="s">
        <v>235</v>
      </c>
      <c r="D28" s="22" t="s">
        <v>236</v>
      </c>
      <c r="E28" s="22" t="s">
        <v>238</v>
      </c>
      <c r="F28" s="22" t="s">
        <v>239</v>
      </c>
      <c r="G28" s="22" t="s">
        <v>242</v>
      </c>
      <c r="H28" s="22" t="s">
        <v>86</v>
      </c>
      <c r="I28" s="346">
        <v>80</v>
      </c>
      <c r="J28" s="362">
        <v>0.25</v>
      </c>
      <c r="K28" s="27">
        <v>0.5</v>
      </c>
      <c r="L28" s="27">
        <v>0.75</v>
      </c>
      <c r="M28" s="27">
        <v>1</v>
      </c>
      <c r="N28" s="362">
        <v>1</v>
      </c>
      <c r="O28" s="379"/>
      <c r="P28" s="27"/>
      <c r="Q28" s="27"/>
      <c r="R28" s="27"/>
      <c r="S28" s="379"/>
      <c r="T28" s="308">
        <f>+W28+W29</f>
        <v>167200000</v>
      </c>
      <c r="U28" s="26" t="s">
        <v>243</v>
      </c>
      <c r="V28" s="94" t="s">
        <v>244</v>
      </c>
      <c r="W28" s="95">
        <f xml:space="preserve"> 77000000+22550000</f>
        <v>99550000</v>
      </c>
      <c r="X28" s="378">
        <f>+Y28*Z28+Y28*AA28+Y28*AB28+Y28*AC28+Y29*Z29+Y29*AA29+Y29*AB29+Y29*AC29</f>
        <v>0</v>
      </c>
      <c r="Y28" s="96">
        <v>0.53</v>
      </c>
      <c r="Z28" s="96"/>
      <c r="AA28" s="96"/>
      <c r="AB28" s="96"/>
      <c r="AC28" s="96"/>
      <c r="AD28" s="94" t="s">
        <v>245</v>
      </c>
      <c r="AE28" s="97"/>
      <c r="AF28" s="97"/>
      <c r="AG28" s="94"/>
      <c r="AH28" s="94"/>
    </row>
    <row r="29" spans="1:35" ht="128.25" hidden="1" customHeight="1">
      <c r="A29" s="55" t="s">
        <v>231</v>
      </c>
      <c r="B29" s="30" t="s">
        <v>234</v>
      </c>
      <c r="C29" s="22" t="s">
        <v>235</v>
      </c>
      <c r="D29" s="22" t="s">
        <v>236</v>
      </c>
      <c r="E29" s="22" t="s">
        <v>238</v>
      </c>
      <c r="F29" s="22" t="s">
        <v>239</v>
      </c>
      <c r="G29" s="22" t="s">
        <v>242</v>
      </c>
      <c r="H29" s="22" t="s">
        <v>86</v>
      </c>
      <c r="I29" s="348"/>
      <c r="J29" s="363"/>
      <c r="K29" s="27">
        <v>0.5</v>
      </c>
      <c r="L29" s="27">
        <v>0.75</v>
      </c>
      <c r="M29" s="27">
        <v>1</v>
      </c>
      <c r="N29" s="363">
        <v>1</v>
      </c>
      <c r="O29" s="380"/>
      <c r="P29" s="184"/>
      <c r="Q29" s="184"/>
      <c r="R29" s="184"/>
      <c r="S29" s="380"/>
      <c r="T29" s="309"/>
      <c r="U29" s="26" t="s">
        <v>243</v>
      </c>
      <c r="V29" s="94" t="s">
        <v>247</v>
      </c>
      <c r="W29" s="95">
        <f xml:space="preserve"> 45100000 + 22550000</f>
        <v>67650000</v>
      </c>
      <c r="X29" s="332"/>
      <c r="Y29" s="96">
        <v>0.47</v>
      </c>
      <c r="Z29" s="96"/>
      <c r="AA29" s="96"/>
      <c r="AB29" s="96"/>
      <c r="AC29" s="96"/>
      <c r="AD29" s="94" t="s">
        <v>248</v>
      </c>
      <c r="AE29" s="97"/>
      <c r="AF29" s="97"/>
      <c r="AG29" s="94"/>
      <c r="AH29" s="94"/>
    </row>
    <row r="30" spans="1:35" ht="128.25" hidden="1" customHeight="1">
      <c r="A30" s="55" t="s">
        <v>231</v>
      </c>
      <c r="B30" s="98" t="s">
        <v>250</v>
      </c>
      <c r="C30" s="94" t="s">
        <v>251</v>
      </c>
      <c r="D30" s="94" t="s">
        <v>110</v>
      </c>
      <c r="E30" s="94" t="s">
        <v>253</v>
      </c>
      <c r="F30" s="94" t="s">
        <v>113</v>
      </c>
      <c r="G30" s="100" t="s">
        <v>253</v>
      </c>
      <c r="H30" s="94" t="s">
        <v>117</v>
      </c>
      <c r="I30" s="192">
        <v>0</v>
      </c>
      <c r="J30" s="192">
        <v>1</v>
      </c>
      <c r="K30" s="192">
        <v>2</v>
      </c>
      <c r="L30" s="192">
        <v>3</v>
      </c>
      <c r="M30" s="192">
        <v>4</v>
      </c>
      <c r="N30" s="192">
        <v>4</v>
      </c>
      <c r="O30" s="26"/>
      <c r="P30" s="26"/>
      <c r="Q30" s="26"/>
      <c r="R30" s="26"/>
      <c r="S30" s="26"/>
      <c r="T30" s="101">
        <v>271500000</v>
      </c>
      <c r="U30" s="94" t="s">
        <v>118</v>
      </c>
      <c r="V30" s="94" t="s">
        <v>256</v>
      </c>
      <c r="W30" s="206">
        <v>271500000</v>
      </c>
      <c r="X30" s="205">
        <f>+Y30*Z30+Y30*AA30+Y30*AB30+Y30*AC30</f>
        <v>0</v>
      </c>
      <c r="Y30" s="207">
        <v>1</v>
      </c>
      <c r="Z30" s="102"/>
      <c r="AA30" s="102"/>
      <c r="AB30" s="102"/>
      <c r="AC30" s="102"/>
      <c r="AD30" s="94" t="s">
        <v>257</v>
      </c>
      <c r="AE30" s="97"/>
      <c r="AF30" s="97"/>
      <c r="AG30" s="94"/>
      <c r="AH30" s="94"/>
    </row>
    <row r="31" spans="1:35" ht="51" hidden="1">
      <c r="A31" s="55" t="s">
        <v>231</v>
      </c>
      <c r="B31" s="28" t="s">
        <v>261</v>
      </c>
      <c r="C31" s="22" t="s">
        <v>262</v>
      </c>
      <c r="D31" s="22" t="s">
        <v>236</v>
      </c>
      <c r="E31" s="23" t="s">
        <v>264</v>
      </c>
      <c r="F31" s="23" t="s">
        <v>265</v>
      </c>
      <c r="G31" s="23" t="s">
        <v>267</v>
      </c>
      <c r="H31" s="23" t="s">
        <v>117</v>
      </c>
      <c r="I31" s="346" t="s">
        <v>134</v>
      </c>
      <c r="J31" s="103">
        <v>1</v>
      </c>
      <c r="K31" s="103"/>
      <c r="L31" s="103"/>
      <c r="M31" s="103"/>
      <c r="N31" s="194">
        <v>1</v>
      </c>
      <c r="O31" s="193"/>
      <c r="P31" s="193"/>
      <c r="Q31" s="193"/>
      <c r="R31" s="193"/>
      <c r="S31" s="193"/>
      <c r="T31" s="369">
        <f>+W33</f>
        <v>143000000</v>
      </c>
      <c r="U31" s="23" t="s">
        <v>224</v>
      </c>
      <c r="V31" s="23" t="s">
        <v>268</v>
      </c>
      <c r="W31" s="23"/>
      <c r="X31" s="332">
        <f>+Y31*Z31+Y31*AA31+Y31*AB31+Y31*AC31+Y32*Z32+Y32*AA32+Y32*AB32+Y32*AC32+Y33*Z33+Y33*AA33+Y33*AB33+Y33*AC33</f>
        <v>0</v>
      </c>
      <c r="Y31" s="96">
        <v>0.25</v>
      </c>
      <c r="Z31" s="96"/>
      <c r="AA31" s="96"/>
      <c r="AB31" s="96"/>
      <c r="AC31" s="96"/>
      <c r="AD31" s="23" t="s">
        <v>269</v>
      </c>
      <c r="AE31" s="97"/>
      <c r="AF31" s="97"/>
      <c r="AG31" s="23"/>
      <c r="AH31" s="23"/>
    </row>
    <row r="32" spans="1:35" ht="51" hidden="1">
      <c r="A32" s="55" t="s">
        <v>231</v>
      </c>
      <c r="B32" s="28" t="s">
        <v>261</v>
      </c>
      <c r="C32" s="22" t="s">
        <v>262</v>
      </c>
      <c r="D32" s="22" t="s">
        <v>236</v>
      </c>
      <c r="E32" s="23" t="s">
        <v>272</v>
      </c>
      <c r="F32" s="23" t="s">
        <v>265</v>
      </c>
      <c r="G32" s="23" t="s">
        <v>273</v>
      </c>
      <c r="H32" s="23" t="s">
        <v>117</v>
      </c>
      <c r="I32" s="347"/>
      <c r="J32" s="103"/>
      <c r="K32" s="103">
        <v>1</v>
      </c>
      <c r="L32" s="103"/>
      <c r="M32" s="103"/>
      <c r="N32" s="194">
        <v>1</v>
      </c>
      <c r="O32" s="193"/>
      <c r="P32" s="193"/>
      <c r="Q32" s="193"/>
      <c r="R32" s="193"/>
      <c r="S32" s="193"/>
      <c r="T32" s="370"/>
      <c r="U32" s="23" t="s">
        <v>224</v>
      </c>
      <c r="V32" s="23" t="s">
        <v>274</v>
      </c>
      <c r="W32" s="23"/>
      <c r="X32" s="332"/>
      <c r="Y32" s="96">
        <v>0.25</v>
      </c>
      <c r="Z32" s="96"/>
      <c r="AA32" s="96"/>
      <c r="AB32" s="96"/>
      <c r="AC32" s="96"/>
      <c r="AD32" s="23" t="s">
        <v>275</v>
      </c>
      <c r="AE32" s="97"/>
      <c r="AF32" s="97"/>
      <c r="AG32" s="23"/>
      <c r="AH32" s="23"/>
    </row>
    <row r="33" spans="1:34" ht="51" hidden="1">
      <c r="A33" s="55" t="s">
        <v>231</v>
      </c>
      <c r="B33" s="28" t="s">
        <v>261</v>
      </c>
      <c r="C33" s="22" t="s">
        <v>262</v>
      </c>
      <c r="D33" s="22" t="s">
        <v>236</v>
      </c>
      <c r="E33" s="23" t="s">
        <v>277</v>
      </c>
      <c r="F33" s="23" t="s">
        <v>265</v>
      </c>
      <c r="G33" s="23" t="s">
        <v>278</v>
      </c>
      <c r="H33" s="23" t="s">
        <v>117</v>
      </c>
      <c r="I33" s="348"/>
      <c r="J33" s="103"/>
      <c r="K33" s="103"/>
      <c r="L33" s="103">
        <v>1</v>
      </c>
      <c r="M33" s="103">
        <v>2</v>
      </c>
      <c r="N33" s="194">
        <v>2</v>
      </c>
      <c r="O33" s="199"/>
      <c r="P33" s="199"/>
      <c r="Q33" s="199"/>
      <c r="R33" s="199"/>
      <c r="S33" s="199"/>
      <c r="T33" s="371"/>
      <c r="U33" s="23" t="s">
        <v>224</v>
      </c>
      <c r="V33" s="23" t="s">
        <v>279</v>
      </c>
      <c r="W33" s="104">
        <f>110000000+33000000</f>
        <v>143000000</v>
      </c>
      <c r="X33" s="333"/>
      <c r="Y33" s="96">
        <v>0.5</v>
      </c>
      <c r="Z33" s="96"/>
      <c r="AA33" s="96"/>
      <c r="AB33" s="96"/>
      <c r="AC33" s="96"/>
      <c r="AD33" s="23" t="s">
        <v>280</v>
      </c>
      <c r="AE33" s="97"/>
      <c r="AF33" s="97"/>
      <c r="AG33" s="23"/>
      <c r="AH33" s="23"/>
    </row>
    <row r="34" spans="1:34" ht="89.25" hidden="1">
      <c r="A34" s="25" t="s">
        <v>282</v>
      </c>
      <c r="B34" s="58" t="s">
        <v>285</v>
      </c>
      <c r="C34" s="24" t="s">
        <v>286</v>
      </c>
      <c r="D34" s="24" t="s">
        <v>240</v>
      </c>
      <c r="E34" s="24" t="s">
        <v>288</v>
      </c>
      <c r="F34" s="24" t="s">
        <v>113</v>
      </c>
      <c r="G34" s="24" t="s">
        <v>290</v>
      </c>
      <c r="H34" s="105" t="s">
        <v>86</v>
      </c>
      <c r="I34" s="24">
        <v>0</v>
      </c>
      <c r="J34" s="106">
        <v>0.25</v>
      </c>
      <c r="K34" s="107">
        <v>0.5</v>
      </c>
      <c r="L34" s="107">
        <v>0.75</v>
      </c>
      <c r="M34" s="108">
        <v>1</v>
      </c>
      <c r="N34" s="196">
        <v>1</v>
      </c>
      <c r="O34" s="195"/>
      <c r="P34" s="195"/>
      <c r="Q34" s="195"/>
      <c r="R34" s="195"/>
      <c r="S34" s="195"/>
      <c r="T34" s="198">
        <v>311300000</v>
      </c>
      <c r="U34" s="24" t="s">
        <v>118</v>
      </c>
      <c r="V34" s="24" t="s">
        <v>291</v>
      </c>
      <c r="W34" s="110">
        <v>311300000</v>
      </c>
      <c r="X34" s="208">
        <f>+Y34*Z34+Y34*AA34+Y34*AB34+Y34*AC34</f>
        <v>0</v>
      </c>
      <c r="Y34" s="106">
        <v>1</v>
      </c>
      <c r="Z34" s="106"/>
      <c r="AA34" s="106"/>
      <c r="AB34" s="106"/>
      <c r="AC34" s="106"/>
      <c r="AD34" s="24" t="s">
        <v>292</v>
      </c>
      <c r="AE34" s="111"/>
      <c r="AF34" s="111"/>
      <c r="AG34" s="24"/>
      <c r="AH34" s="24"/>
    </row>
    <row r="35" spans="1:34" ht="63.75" hidden="1">
      <c r="A35" s="25" t="s">
        <v>282</v>
      </c>
      <c r="B35" s="25" t="s">
        <v>295</v>
      </c>
      <c r="C35" s="21" t="s">
        <v>296</v>
      </c>
      <c r="D35" s="21" t="s">
        <v>126</v>
      </c>
      <c r="E35" s="112" t="s">
        <v>298</v>
      </c>
      <c r="F35" s="112" t="s">
        <v>129</v>
      </c>
      <c r="G35" s="112" t="s">
        <v>302</v>
      </c>
      <c r="H35" s="105" t="s">
        <v>86</v>
      </c>
      <c r="I35" s="113">
        <v>1</v>
      </c>
      <c r="J35" s="106">
        <v>0.25</v>
      </c>
      <c r="K35" s="107">
        <v>0.5</v>
      </c>
      <c r="L35" s="107">
        <v>0.75</v>
      </c>
      <c r="M35" s="108">
        <v>1</v>
      </c>
      <c r="N35" s="127">
        <v>1</v>
      </c>
      <c r="O35" s="114"/>
      <c r="P35" s="114"/>
      <c r="Q35" s="114"/>
      <c r="R35" s="114"/>
      <c r="S35" s="114"/>
      <c r="T35" s="372">
        <f>+W35</f>
        <v>110000000</v>
      </c>
      <c r="U35" s="24" t="s">
        <v>303</v>
      </c>
      <c r="V35" s="112" t="s">
        <v>304</v>
      </c>
      <c r="W35" s="115">
        <v>110000000</v>
      </c>
      <c r="X35" s="334">
        <f>+Y35*Z35+Y35*AA35+Y35*AB35+Y35*AC35+Y36*Z36+Y36*AA36+Y36*AB36+Y36*AC36</f>
        <v>0</v>
      </c>
      <c r="Y35" s="106">
        <v>0.5</v>
      </c>
      <c r="Z35" s="126"/>
      <c r="AA35" s="126"/>
      <c r="AB35" s="126"/>
      <c r="AC35" s="126"/>
      <c r="AD35" s="112" t="s">
        <v>305</v>
      </c>
      <c r="AE35" s="116"/>
      <c r="AF35" s="116"/>
      <c r="AG35" s="112"/>
      <c r="AH35" s="105"/>
    </row>
    <row r="36" spans="1:34" ht="63.75" hidden="1">
      <c r="A36" s="25" t="s">
        <v>282</v>
      </c>
      <c r="B36" s="25" t="s">
        <v>295</v>
      </c>
      <c r="C36" s="21" t="s">
        <v>296</v>
      </c>
      <c r="D36" s="21" t="s">
        <v>126</v>
      </c>
      <c r="E36" s="112" t="s">
        <v>309</v>
      </c>
      <c r="F36" s="112" t="s">
        <v>129</v>
      </c>
      <c r="G36" s="112" t="s">
        <v>310</v>
      </c>
      <c r="H36" s="105" t="s">
        <v>86</v>
      </c>
      <c r="I36" s="113">
        <v>1</v>
      </c>
      <c r="J36" s="106">
        <v>0.25</v>
      </c>
      <c r="K36" s="107">
        <v>0.5</v>
      </c>
      <c r="L36" s="107">
        <v>0.75</v>
      </c>
      <c r="M36" s="108">
        <v>1</v>
      </c>
      <c r="N36" s="127">
        <v>1</v>
      </c>
      <c r="O36" s="114"/>
      <c r="P36" s="114"/>
      <c r="Q36" s="114"/>
      <c r="R36" s="114"/>
      <c r="S36" s="114"/>
      <c r="T36" s="373"/>
      <c r="U36" s="24"/>
      <c r="V36" s="112" t="s">
        <v>311</v>
      </c>
      <c r="W36" s="119"/>
      <c r="X36" s="335"/>
      <c r="Y36" s="106">
        <v>0.5</v>
      </c>
      <c r="Z36" s="126"/>
      <c r="AA36" s="126"/>
      <c r="AB36" s="126"/>
      <c r="AC36" s="126"/>
      <c r="AD36" s="112" t="s">
        <v>312</v>
      </c>
      <c r="AE36" s="116"/>
      <c r="AF36" s="116"/>
      <c r="AG36" s="112"/>
      <c r="AH36" s="105"/>
    </row>
    <row r="37" spans="1:34" ht="102" hidden="1" customHeight="1">
      <c r="A37" s="25" t="s">
        <v>282</v>
      </c>
      <c r="B37" s="58" t="s">
        <v>316</v>
      </c>
      <c r="C37" s="216" t="s">
        <v>197</v>
      </c>
      <c r="D37" s="121" t="s">
        <v>126</v>
      </c>
      <c r="E37" s="122" t="s">
        <v>309</v>
      </c>
      <c r="F37" s="121" t="s">
        <v>129</v>
      </c>
      <c r="G37" s="123" t="s">
        <v>318</v>
      </c>
      <c r="H37" s="105" t="s">
        <v>86</v>
      </c>
      <c r="I37" s="124">
        <v>1</v>
      </c>
      <c r="J37" s="124">
        <v>0.25</v>
      </c>
      <c r="K37" s="125">
        <v>0.5</v>
      </c>
      <c r="L37" s="125">
        <v>0.75</v>
      </c>
      <c r="M37" s="114">
        <v>1</v>
      </c>
      <c r="N37" s="197">
        <v>1</v>
      </c>
      <c r="O37" s="148"/>
      <c r="P37" s="148"/>
      <c r="Q37" s="148"/>
      <c r="R37" s="148"/>
      <c r="S37" s="148"/>
      <c r="T37" s="198">
        <v>47300000</v>
      </c>
      <c r="U37" s="24" t="s">
        <v>319</v>
      </c>
      <c r="V37" s="112" t="s">
        <v>320</v>
      </c>
      <c r="W37" s="115">
        <v>47300000</v>
      </c>
      <c r="X37" s="208">
        <f>+Y37*Z37+Y37*AA37+Y37*AB37+Y37*AC37</f>
        <v>0</v>
      </c>
      <c r="Y37" s="126">
        <v>1</v>
      </c>
      <c r="Z37" s="126"/>
      <c r="AA37" s="126"/>
      <c r="AB37" s="126"/>
      <c r="AC37" s="126"/>
      <c r="AD37" s="112" t="s">
        <v>321</v>
      </c>
      <c r="AE37" s="116"/>
      <c r="AF37" s="116"/>
      <c r="AG37" s="112"/>
      <c r="AH37" s="105"/>
    </row>
    <row r="38" spans="1:34" ht="63.75" hidden="1">
      <c r="A38" s="25" t="s">
        <v>282</v>
      </c>
      <c r="B38" s="214" t="s">
        <v>323</v>
      </c>
      <c r="C38" s="121" t="s">
        <v>197</v>
      </c>
      <c r="D38" s="215" t="s">
        <v>126</v>
      </c>
      <c r="E38" s="147" t="s">
        <v>325</v>
      </c>
      <c r="F38" s="147" t="s">
        <v>129</v>
      </c>
      <c r="G38" s="146" t="s">
        <v>326</v>
      </c>
      <c r="H38" s="147" t="s">
        <v>86</v>
      </c>
      <c r="I38" s="200">
        <v>1</v>
      </c>
      <c r="J38" s="200">
        <v>0.25</v>
      </c>
      <c r="K38" s="200">
        <v>0.5</v>
      </c>
      <c r="L38" s="200">
        <v>0.75</v>
      </c>
      <c r="M38" s="200">
        <v>1</v>
      </c>
      <c r="N38" s="201">
        <v>1</v>
      </c>
      <c r="O38" s="148"/>
      <c r="P38" s="148"/>
      <c r="Q38" s="148"/>
      <c r="R38" s="148"/>
      <c r="S38" s="148"/>
      <c r="T38" s="202"/>
      <c r="U38" s="24"/>
      <c r="V38" s="112" t="s">
        <v>327</v>
      </c>
      <c r="W38" s="128"/>
      <c r="X38" s="208">
        <f>+Y38*Z38+Y38*AA38+Y38*AB38+Y38*AC38</f>
        <v>0</v>
      </c>
      <c r="Y38" s="126">
        <v>1</v>
      </c>
      <c r="Z38" s="126"/>
      <c r="AA38" s="126"/>
      <c r="AB38" s="126"/>
      <c r="AC38" s="126"/>
      <c r="AD38" s="112" t="s">
        <v>328</v>
      </c>
      <c r="AE38" s="116"/>
      <c r="AF38" s="116"/>
      <c r="AG38" s="112"/>
      <c r="AH38" s="112"/>
    </row>
    <row r="39" spans="1:34" ht="185.25" customHeight="1">
      <c r="A39" s="25" t="s">
        <v>282</v>
      </c>
      <c r="B39" s="25" t="s">
        <v>330</v>
      </c>
      <c r="C39" s="217" t="s">
        <v>331</v>
      </c>
      <c r="D39" s="105" t="s">
        <v>168</v>
      </c>
      <c r="E39" s="105" t="s">
        <v>333</v>
      </c>
      <c r="F39" s="105" t="s">
        <v>334</v>
      </c>
      <c r="G39" s="105" t="s">
        <v>336</v>
      </c>
      <c r="H39" s="381" t="s">
        <v>86</v>
      </c>
      <c r="I39" s="381" t="s">
        <v>134</v>
      </c>
      <c r="J39" s="383">
        <v>0.15</v>
      </c>
      <c r="K39" s="107">
        <v>0.3</v>
      </c>
      <c r="L39" s="107">
        <v>0.6</v>
      </c>
      <c r="M39" s="107">
        <v>1</v>
      </c>
      <c r="N39" s="385">
        <v>1</v>
      </c>
      <c r="O39" s="387">
        <v>0.33</v>
      </c>
      <c r="P39" s="114"/>
      <c r="Q39" s="114"/>
      <c r="R39" s="114"/>
      <c r="S39" s="387">
        <f>+O39</f>
        <v>0.33</v>
      </c>
      <c r="T39" s="374">
        <f>+W39+W40</f>
        <v>1362200000</v>
      </c>
      <c r="U39" s="151" t="s">
        <v>337</v>
      </c>
      <c r="V39" s="152" t="s">
        <v>338</v>
      </c>
      <c r="W39" s="155">
        <v>850000000</v>
      </c>
      <c r="X39" s="334">
        <f>+Y39*Z39+Y39*AA39+Y39*AB39+Y39*AC39+Y40*Z40+Y40*AA40+Y40*AB40+Y40*AC40+Y41*Z41+Y41*AA41+Y41*AB41+Y41*AC41+Y42*Z42+Y42*AA42+Y42*AB42+Y42*AC42</f>
        <v>0.26800000000000002</v>
      </c>
      <c r="Y39" s="153">
        <v>0.3</v>
      </c>
      <c r="Z39" s="153">
        <v>0.32</v>
      </c>
      <c r="AA39" s="153"/>
      <c r="AB39" s="153"/>
      <c r="AC39" s="153"/>
      <c r="AD39" s="152" t="s">
        <v>339</v>
      </c>
      <c r="AE39" s="220" t="s">
        <v>546</v>
      </c>
      <c r="AF39" s="154"/>
      <c r="AG39" s="151"/>
      <c r="AH39" s="151"/>
    </row>
    <row r="40" spans="1:34" ht="180" customHeight="1">
      <c r="A40" s="25" t="s">
        <v>282</v>
      </c>
      <c r="B40" s="25" t="s">
        <v>330</v>
      </c>
      <c r="C40" s="105" t="s">
        <v>331</v>
      </c>
      <c r="D40" s="105" t="s">
        <v>168</v>
      </c>
      <c r="E40" s="105" t="s">
        <v>333</v>
      </c>
      <c r="F40" s="105" t="s">
        <v>334</v>
      </c>
      <c r="G40" s="105" t="s">
        <v>336</v>
      </c>
      <c r="H40" s="382"/>
      <c r="I40" s="382" t="s">
        <v>134</v>
      </c>
      <c r="J40" s="384">
        <v>0.15</v>
      </c>
      <c r="K40" s="107">
        <v>0.3</v>
      </c>
      <c r="L40" s="107">
        <v>0.6</v>
      </c>
      <c r="M40" s="107">
        <v>1</v>
      </c>
      <c r="N40" s="386"/>
      <c r="O40" s="388"/>
      <c r="P40" s="114"/>
      <c r="Q40" s="114"/>
      <c r="R40" s="114"/>
      <c r="S40" s="388"/>
      <c r="T40" s="375"/>
      <c r="U40" s="151" t="s">
        <v>341</v>
      </c>
      <c r="V40" s="152" t="s">
        <v>342</v>
      </c>
      <c r="W40" s="155">
        <v>512200000</v>
      </c>
      <c r="X40" s="335"/>
      <c r="Y40" s="153">
        <v>0.3</v>
      </c>
      <c r="Z40" s="153">
        <v>0.34</v>
      </c>
      <c r="AA40" s="153"/>
      <c r="AB40" s="153"/>
      <c r="AC40" s="153"/>
      <c r="AD40" s="152" t="s">
        <v>343</v>
      </c>
      <c r="AE40" s="220" t="s">
        <v>547</v>
      </c>
      <c r="AF40" s="154"/>
      <c r="AG40" s="151"/>
      <c r="AH40" s="151"/>
    </row>
    <row r="41" spans="1:34" ht="63.75">
      <c r="A41" s="25" t="s">
        <v>282</v>
      </c>
      <c r="B41" s="25" t="s">
        <v>330</v>
      </c>
      <c r="C41" s="105" t="s">
        <v>331</v>
      </c>
      <c r="D41" s="105" t="s">
        <v>168</v>
      </c>
      <c r="E41" s="105" t="s">
        <v>344</v>
      </c>
      <c r="F41" s="105" t="s">
        <v>334</v>
      </c>
      <c r="G41" s="105" t="s">
        <v>345</v>
      </c>
      <c r="H41" s="105" t="s">
        <v>86</v>
      </c>
      <c r="I41" s="150" t="s">
        <v>134</v>
      </c>
      <c r="J41" s="107">
        <v>0.95</v>
      </c>
      <c r="K41" s="107">
        <v>0.95</v>
      </c>
      <c r="L41" s="107">
        <v>0.95</v>
      </c>
      <c r="M41" s="107">
        <v>0.95</v>
      </c>
      <c r="N41" s="232">
        <v>0.95</v>
      </c>
      <c r="O41" s="232">
        <v>0.95</v>
      </c>
      <c r="P41" s="114"/>
      <c r="Q41" s="114"/>
      <c r="R41" s="114"/>
      <c r="S41" s="232">
        <v>0.25</v>
      </c>
      <c r="T41" s="375"/>
      <c r="U41" s="151"/>
      <c r="V41" s="152" t="s">
        <v>346</v>
      </c>
      <c r="W41" s="151" t="s">
        <v>347</v>
      </c>
      <c r="X41" s="335"/>
      <c r="Y41" s="153">
        <v>0.1</v>
      </c>
      <c r="Z41" s="153">
        <v>0.25</v>
      </c>
      <c r="AA41" s="153"/>
      <c r="AB41" s="153"/>
      <c r="AC41" s="153"/>
      <c r="AD41" s="152" t="s">
        <v>348</v>
      </c>
      <c r="AE41" s="220" t="s">
        <v>548</v>
      </c>
      <c r="AF41" s="154"/>
      <c r="AG41" s="151"/>
      <c r="AH41" s="151"/>
    </row>
    <row r="42" spans="1:34" ht="216.75">
      <c r="A42" s="25" t="s">
        <v>282</v>
      </c>
      <c r="B42" s="25" t="s">
        <v>330</v>
      </c>
      <c r="C42" s="105" t="s">
        <v>331</v>
      </c>
      <c r="D42" s="105" t="s">
        <v>168</v>
      </c>
      <c r="E42" s="105" t="s">
        <v>350</v>
      </c>
      <c r="F42" s="105" t="s">
        <v>334</v>
      </c>
      <c r="G42" s="105" t="s">
        <v>351</v>
      </c>
      <c r="H42" s="105" t="s">
        <v>86</v>
      </c>
      <c r="I42" s="150" t="s">
        <v>134</v>
      </c>
      <c r="J42" s="107">
        <v>0.15</v>
      </c>
      <c r="K42" s="107">
        <v>0.3</v>
      </c>
      <c r="L42" s="107">
        <v>0.6</v>
      </c>
      <c r="M42" s="107">
        <v>1</v>
      </c>
      <c r="N42" s="203">
        <v>1</v>
      </c>
      <c r="O42" s="232">
        <v>0.16</v>
      </c>
      <c r="P42" s="114"/>
      <c r="Q42" s="114"/>
      <c r="R42" s="114"/>
      <c r="S42" s="232">
        <f>+O42</f>
        <v>0.16</v>
      </c>
      <c r="T42" s="376"/>
      <c r="U42" s="151"/>
      <c r="V42" s="152" t="s">
        <v>352</v>
      </c>
      <c r="W42" s="13" t="s">
        <v>347</v>
      </c>
      <c r="X42" s="336"/>
      <c r="Y42" s="210">
        <v>0.3</v>
      </c>
      <c r="Z42" s="153">
        <v>0.15</v>
      </c>
      <c r="AA42" s="153"/>
      <c r="AB42" s="153"/>
      <c r="AC42" s="153"/>
      <c r="AD42" s="152" t="s">
        <v>353</v>
      </c>
      <c r="AE42" s="220" t="s">
        <v>549</v>
      </c>
      <c r="AF42" s="154"/>
      <c r="AG42" s="151"/>
      <c r="AH42" s="151"/>
    </row>
    <row r="43" spans="1:34" ht="63.75" hidden="1">
      <c r="A43" s="39" t="s">
        <v>355</v>
      </c>
      <c r="B43" s="170" t="s">
        <v>358</v>
      </c>
      <c r="C43" s="156" t="s">
        <v>235</v>
      </c>
      <c r="D43" s="156" t="s">
        <v>236</v>
      </c>
      <c r="E43" s="156" t="s">
        <v>360</v>
      </c>
      <c r="F43" s="156" t="s">
        <v>239</v>
      </c>
      <c r="G43" s="33" t="s">
        <v>362</v>
      </c>
      <c r="H43" s="33" t="s">
        <v>86</v>
      </c>
      <c r="I43" s="342">
        <v>1</v>
      </c>
      <c r="J43" s="342">
        <v>0.25</v>
      </c>
      <c r="K43" s="342">
        <v>0.5</v>
      </c>
      <c r="L43" s="342">
        <v>0.75</v>
      </c>
      <c r="M43" s="342">
        <v>1</v>
      </c>
      <c r="N43" s="342">
        <v>1</v>
      </c>
      <c r="O43" s="185"/>
      <c r="P43" s="185"/>
      <c r="Q43" s="185"/>
      <c r="R43" s="185"/>
      <c r="S43" s="185"/>
      <c r="T43" s="299">
        <f>+W43+W44+W45+W46+W47</f>
        <v>467500000</v>
      </c>
      <c r="U43" s="32" t="s">
        <v>118</v>
      </c>
      <c r="V43" s="171" t="s">
        <v>363</v>
      </c>
      <c r="W43" s="172">
        <v>93500000</v>
      </c>
      <c r="X43" s="329">
        <f>+Y44*Z44+Y44*AA44+Y44*AB44+Y44*AC44+Y45*Z45+Y45*AA45+Y45*AB45+Y45*AC45+Y46*Z46+Y46*AA46+Y46*AB46+Y46*AC46+Y47*Z47+Y47*AA47+Y47*AB47+Y47*AC47+Y43*Z43+Y43*AA43+Y43*AB43+Y43*AC43</f>
        <v>0</v>
      </c>
      <c r="Y43" s="209">
        <v>0.2</v>
      </c>
      <c r="Z43" s="173"/>
      <c r="AA43" s="173"/>
      <c r="AB43" s="173"/>
      <c r="AC43" s="173"/>
      <c r="AD43" s="130" t="s">
        <v>364</v>
      </c>
      <c r="AE43" s="132"/>
      <c r="AF43" s="132"/>
      <c r="AG43" s="130"/>
      <c r="AH43" s="130"/>
    </row>
    <row r="44" spans="1:34" ht="63.75" hidden="1">
      <c r="A44" s="39" t="s">
        <v>355</v>
      </c>
      <c r="B44" s="170" t="s">
        <v>358</v>
      </c>
      <c r="C44" s="33" t="s">
        <v>235</v>
      </c>
      <c r="D44" s="33" t="s">
        <v>236</v>
      </c>
      <c r="E44" s="33" t="s">
        <v>360</v>
      </c>
      <c r="F44" s="33" t="s">
        <v>239</v>
      </c>
      <c r="G44" s="33" t="s">
        <v>362</v>
      </c>
      <c r="H44" s="33" t="s">
        <v>86</v>
      </c>
      <c r="I44" s="343"/>
      <c r="J44" s="343">
        <v>0.25</v>
      </c>
      <c r="K44" s="343">
        <v>0.5</v>
      </c>
      <c r="L44" s="343">
        <v>0.75</v>
      </c>
      <c r="M44" s="343">
        <v>1</v>
      </c>
      <c r="N44" s="343">
        <v>1</v>
      </c>
      <c r="O44" s="185"/>
      <c r="P44" s="185"/>
      <c r="Q44" s="185"/>
      <c r="R44" s="185"/>
      <c r="S44" s="185"/>
      <c r="T44" s="300"/>
      <c r="U44" s="32" t="s">
        <v>118</v>
      </c>
      <c r="V44" s="204" t="s">
        <v>366</v>
      </c>
      <c r="W44" s="172">
        <v>93500000</v>
      </c>
      <c r="X44" s="327"/>
      <c r="Y44" s="209">
        <v>0.2</v>
      </c>
      <c r="Z44" s="173"/>
      <c r="AA44" s="173"/>
      <c r="AB44" s="173"/>
      <c r="AC44" s="173"/>
      <c r="AD44" s="130" t="s">
        <v>367</v>
      </c>
      <c r="AE44" s="132"/>
      <c r="AF44" s="132"/>
      <c r="AG44" s="130"/>
      <c r="AH44" s="130"/>
    </row>
    <row r="45" spans="1:34" ht="63.75" hidden="1">
      <c r="A45" s="39" t="s">
        <v>355</v>
      </c>
      <c r="B45" s="170" t="s">
        <v>358</v>
      </c>
      <c r="C45" s="33" t="s">
        <v>235</v>
      </c>
      <c r="D45" s="33" t="s">
        <v>236</v>
      </c>
      <c r="E45" s="33" t="s">
        <v>360</v>
      </c>
      <c r="F45" s="33" t="s">
        <v>239</v>
      </c>
      <c r="G45" s="33" t="s">
        <v>362</v>
      </c>
      <c r="H45" s="33" t="s">
        <v>86</v>
      </c>
      <c r="I45" s="343"/>
      <c r="J45" s="343">
        <v>0.25</v>
      </c>
      <c r="K45" s="343">
        <v>0.5</v>
      </c>
      <c r="L45" s="343">
        <v>0.75</v>
      </c>
      <c r="M45" s="343">
        <v>1</v>
      </c>
      <c r="N45" s="343">
        <v>1</v>
      </c>
      <c r="O45" s="185"/>
      <c r="P45" s="185"/>
      <c r="Q45" s="185"/>
      <c r="R45" s="185"/>
      <c r="S45" s="185"/>
      <c r="T45" s="300"/>
      <c r="U45" s="32" t="s">
        <v>118</v>
      </c>
      <c r="V45" s="171" t="s">
        <v>368</v>
      </c>
      <c r="W45" s="172">
        <v>93500000</v>
      </c>
      <c r="X45" s="327"/>
      <c r="Y45" s="209">
        <v>0.2</v>
      </c>
      <c r="Z45" s="173"/>
      <c r="AA45" s="173"/>
      <c r="AB45" s="173"/>
      <c r="AC45" s="173"/>
      <c r="AD45" s="130" t="s">
        <v>369</v>
      </c>
      <c r="AE45" s="132"/>
      <c r="AF45" s="132"/>
      <c r="AG45" s="130"/>
      <c r="AH45" s="130"/>
    </row>
    <row r="46" spans="1:34" ht="63.75" hidden="1">
      <c r="A46" s="39" t="s">
        <v>355</v>
      </c>
      <c r="B46" s="170" t="s">
        <v>358</v>
      </c>
      <c r="C46" s="33" t="s">
        <v>235</v>
      </c>
      <c r="D46" s="33" t="s">
        <v>236</v>
      </c>
      <c r="E46" s="33" t="s">
        <v>360</v>
      </c>
      <c r="F46" s="33" t="s">
        <v>239</v>
      </c>
      <c r="G46" s="33" t="s">
        <v>362</v>
      </c>
      <c r="H46" s="33" t="s">
        <v>86</v>
      </c>
      <c r="I46" s="343"/>
      <c r="J46" s="343">
        <v>0.25</v>
      </c>
      <c r="K46" s="343">
        <v>0.5</v>
      </c>
      <c r="L46" s="343">
        <v>0.75</v>
      </c>
      <c r="M46" s="343">
        <v>1</v>
      </c>
      <c r="N46" s="343">
        <v>1</v>
      </c>
      <c r="O46" s="185"/>
      <c r="P46" s="185"/>
      <c r="Q46" s="185"/>
      <c r="R46" s="185"/>
      <c r="S46" s="185"/>
      <c r="T46" s="300"/>
      <c r="U46" s="32" t="s">
        <v>118</v>
      </c>
      <c r="V46" s="171" t="s">
        <v>370</v>
      </c>
      <c r="W46" s="172">
        <v>93500000</v>
      </c>
      <c r="X46" s="327"/>
      <c r="Y46" s="209">
        <v>0.2</v>
      </c>
      <c r="Z46" s="173"/>
      <c r="AA46" s="173"/>
      <c r="AB46" s="173"/>
      <c r="AC46" s="173"/>
      <c r="AD46" s="130" t="s">
        <v>371</v>
      </c>
      <c r="AE46" s="132"/>
      <c r="AF46" s="132"/>
      <c r="AG46" s="130"/>
      <c r="AH46" s="130"/>
    </row>
    <row r="47" spans="1:34" ht="63.75" hidden="1">
      <c r="A47" s="39" t="s">
        <v>355</v>
      </c>
      <c r="B47" s="170" t="s">
        <v>358</v>
      </c>
      <c r="C47" s="33" t="s">
        <v>235</v>
      </c>
      <c r="D47" s="33" t="s">
        <v>236</v>
      </c>
      <c r="E47" s="33" t="s">
        <v>360</v>
      </c>
      <c r="F47" s="33" t="s">
        <v>239</v>
      </c>
      <c r="G47" s="33" t="s">
        <v>362</v>
      </c>
      <c r="H47" s="33" t="s">
        <v>86</v>
      </c>
      <c r="I47" s="344"/>
      <c r="J47" s="344">
        <v>0.25</v>
      </c>
      <c r="K47" s="344">
        <v>0.5</v>
      </c>
      <c r="L47" s="344">
        <v>0.75</v>
      </c>
      <c r="M47" s="344">
        <v>1</v>
      </c>
      <c r="N47" s="344">
        <v>1</v>
      </c>
      <c r="O47" s="185"/>
      <c r="P47" s="185"/>
      <c r="Q47" s="185"/>
      <c r="R47" s="185"/>
      <c r="S47" s="185"/>
      <c r="T47" s="301"/>
      <c r="U47" s="32" t="s">
        <v>118</v>
      </c>
      <c r="V47" s="174" t="s">
        <v>372</v>
      </c>
      <c r="W47" s="172">
        <v>93500000</v>
      </c>
      <c r="X47" s="328"/>
      <c r="Y47" s="209">
        <v>0.2</v>
      </c>
      <c r="Z47" s="175"/>
      <c r="AA47" s="175"/>
      <c r="AB47" s="175"/>
      <c r="AC47" s="175"/>
      <c r="AD47" s="37" t="s">
        <v>373</v>
      </c>
      <c r="AE47" s="176"/>
      <c r="AF47" s="176"/>
      <c r="AG47" s="37"/>
      <c r="AH47" s="37"/>
    </row>
    <row r="48" spans="1:34" ht="90" hidden="1" customHeight="1">
      <c r="A48" s="39" t="s">
        <v>355</v>
      </c>
      <c r="B48" s="39" t="s">
        <v>375</v>
      </c>
      <c r="C48" s="37" t="s">
        <v>376</v>
      </c>
      <c r="D48" s="37" t="s">
        <v>236</v>
      </c>
      <c r="E48" s="37" t="s">
        <v>378</v>
      </c>
      <c r="F48" s="37" t="s">
        <v>379</v>
      </c>
      <c r="G48" s="37" t="s">
        <v>381</v>
      </c>
      <c r="H48" s="37" t="s">
        <v>86</v>
      </c>
      <c r="I48" s="322">
        <v>1</v>
      </c>
      <c r="J48" s="322">
        <v>0.05</v>
      </c>
      <c r="K48" s="322">
        <v>0.2</v>
      </c>
      <c r="L48" s="322">
        <v>0.95</v>
      </c>
      <c r="M48" s="322">
        <v>1</v>
      </c>
      <c r="N48" s="322">
        <v>1</v>
      </c>
      <c r="O48" s="322"/>
      <c r="P48" s="322"/>
      <c r="Q48" s="322"/>
      <c r="R48" s="322"/>
      <c r="S48" s="322"/>
      <c r="T48" s="52"/>
      <c r="U48" s="53"/>
      <c r="V48" s="130" t="s">
        <v>382</v>
      </c>
      <c r="W48" s="130"/>
      <c r="X48" s="329">
        <f>+Y48*Z48+Y48*AA48+Y48*AB48+Y48*AC48+Y49*Z49+Y49*AA49+Y49*AB49+Y49*AC49</f>
        <v>0</v>
      </c>
      <c r="Y48" s="211">
        <v>0.8</v>
      </c>
      <c r="Z48" s="131"/>
      <c r="AA48" s="131"/>
      <c r="AB48" s="131"/>
      <c r="AC48" s="131"/>
      <c r="AD48" s="130" t="s">
        <v>383</v>
      </c>
      <c r="AE48" s="132"/>
      <c r="AF48" s="132"/>
      <c r="AG48" s="130"/>
      <c r="AH48" s="130"/>
    </row>
    <row r="49" spans="1:34" ht="74.25" hidden="1" customHeight="1">
      <c r="A49" s="39" t="s">
        <v>355</v>
      </c>
      <c r="B49" s="39" t="s">
        <v>375</v>
      </c>
      <c r="C49" s="37" t="s">
        <v>376</v>
      </c>
      <c r="D49" s="37" t="s">
        <v>236</v>
      </c>
      <c r="E49" s="37" t="s">
        <v>378</v>
      </c>
      <c r="F49" s="37" t="s">
        <v>379</v>
      </c>
      <c r="G49" s="37" t="s">
        <v>381</v>
      </c>
      <c r="H49" s="37" t="s">
        <v>86</v>
      </c>
      <c r="I49" s="323"/>
      <c r="J49" s="323">
        <v>0.05</v>
      </c>
      <c r="K49" s="323">
        <v>0.2</v>
      </c>
      <c r="L49" s="323">
        <v>0.95</v>
      </c>
      <c r="M49" s="323">
        <v>1</v>
      </c>
      <c r="N49" s="323">
        <v>1</v>
      </c>
      <c r="O49" s="323"/>
      <c r="P49" s="323"/>
      <c r="Q49" s="323"/>
      <c r="R49" s="323"/>
      <c r="S49" s="323"/>
      <c r="T49" s="52"/>
      <c r="U49" s="53"/>
      <c r="V49" s="130" t="s">
        <v>386</v>
      </c>
      <c r="W49" s="130"/>
      <c r="X49" s="327"/>
      <c r="Y49" s="131">
        <v>0.2</v>
      </c>
      <c r="Z49" s="131"/>
      <c r="AA49" s="131"/>
      <c r="AB49" s="131"/>
      <c r="AC49" s="131"/>
      <c r="AD49" s="130" t="s">
        <v>383</v>
      </c>
      <c r="AE49" s="132"/>
      <c r="AF49" s="132"/>
      <c r="AG49" s="130"/>
      <c r="AH49" s="130"/>
    </row>
    <row r="50" spans="1:34" ht="104.25" customHeight="1">
      <c r="A50" s="39" t="s">
        <v>355</v>
      </c>
      <c r="B50" s="43" t="s">
        <v>389</v>
      </c>
      <c r="C50" s="42" t="s">
        <v>390</v>
      </c>
      <c r="D50" s="42" t="s">
        <v>168</v>
      </c>
      <c r="E50" s="42" t="s">
        <v>392</v>
      </c>
      <c r="F50" s="42" t="s">
        <v>393</v>
      </c>
      <c r="G50" s="42" t="s">
        <v>395</v>
      </c>
      <c r="H50" s="42" t="s">
        <v>86</v>
      </c>
      <c r="I50" s="337">
        <v>0.94</v>
      </c>
      <c r="J50" s="337">
        <v>0.15</v>
      </c>
      <c r="K50" s="337">
        <v>0.4</v>
      </c>
      <c r="L50" s="337">
        <v>0.75</v>
      </c>
      <c r="M50" s="337">
        <v>1</v>
      </c>
      <c r="N50" s="337">
        <v>1</v>
      </c>
      <c r="O50" s="337">
        <v>0.15</v>
      </c>
      <c r="P50" s="337"/>
      <c r="Q50" s="337"/>
      <c r="R50" s="337"/>
      <c r="S50" s="337">
        <f>+O50</f>
        <v>0.15</v>
      </c>
      <c r="T50" s="302">
        <f>+W51</f>
        <v>45100000</v>
      </c>
      <c r="U50" s="42" t="s">
        <v>341</v>
      </c>
      <c r="V50" s="133" t="s">
        <v>396</v>
      </c>
      <c r="W50" s="133"/>
      <c r="X50" s="389">
        <f>+Y50*Z50+Y50*AA50+Y50*AB50+Y50*AC50+Y51*Z51+Y51*AA51+Y51*AB51+Y51*AC51+Y52*Z52+Y52*AA52+Y52*AB52+Y52*AC52+Y53*Z53+Y53*AA53+Y53*AB53+Y53*AC53</f>
        <v>0.14499999999999999</v>
      </c>
      <c r="Y50" s="134">
        <v>0.25</v>
      </c>
      <c r="Z50" s="134">
        <v>0.15</v>
      </c>
      <c r="AA50" s="134"/>
      <c r="AB50" s="134"/>
      <c r="AC50" s="134"/>
      <c r="AD50" s="133" t="s">
        <v>397</v>
      </c>
      <c r="AE50" s="135" t="s">
        <v>550</v>
      </c>
      <c r="AF50" s="135"/>
      <c r="AG50" s="133"/>
      <c r="AH50" s="133"/>
    </row>
    <row r="51" spans="1:34" ht="104.25" customHeight="1">
      <c r="A51" s="39" t="s">
        <v>355</v>
      </c>
      <c r="B51" s="43" t="s">
        <v>389</v>
      </c>
      <c r="C51" s="42" t="s">
        <v>390</v>
      </c>
      <c r="D51" s="42" t="s">
        <v>168</v>
      </c>
      <c r="E51" s="42" t="s">
        <v>392</v>
      </c>
      <c r="F51" s="42" t="s">
        <v>393</v>
      </c>
      <c r="G51" s="42" t="s">
        <v>395</v>
      </c>
      <c r="H51" s="42" t="s">
        <v>86</v>
      </c>
      <c r="I51" s="345"/>
      <c r="J51" s="345">
        <v>0.15</v>
      </c>
      <c r="K51" s="345">
        <v>0.4</v>
      </c>
      <c r="L51" s="345">
        <v>0.75</v>
      </c>
      <c r="M51" s="345">
        <v>1</v>
      </c>
      <c r="N51" s="345">
        <v>1</v>
      </c>
      <c r="O51" s="345"/>
      <c r="P51" s="345"/>
      <c r="Q51" s="345"/>
      <c r="R51" s="345"/>
      <c r="S51" s="345"/>
      <c r="T51" s="303"/>
      <c r="U51" s="42" t="s">
        <v>341</v>
      </c>
      <c r="V51" s="133" t="s">
        <v>398</v>
      </c>
      <c r="W51" s="136">
        <v>45100000</v>
      </c>
      <c r="X51" s="390"/>
      <c r="Y51" s="134">
        <v>0.25</v>
      </c>
      <c r="Z51" s="134">
        <v>0.15</v>
      </c>
      <c r="AA51" s="134"/>
      <c r="AB51" s="134"/>
      <c r="AC51" s="134"/>
      <c r="AD51" s="133" t="s">
        <v>399</v>
      </c>
      <c r="AE51" s="233" t="s">
        <v>551</v>
      </c>
      <c r="AF51" s="135"/>
      <c r="AG51" s="133"/>
      <c r="AH51" s="133"/>
    </row>
    <row r="52" spans="1:34" ht="104.25" customHeight="1">
      <c r="A52" s="39" t="s">
        <v>355</v>
      </c>
      <c r="B52" s="43" t="s">
        <v>389</v>
      </c>
      <c r="C52" s="42" t="s">
        <v>390</v>
      </c>
      <c r="D52" s="42" t="s">
        <v>168</v>
      </c>
      <c r="E52" s="42" t="s">
        <v>392</v>
      </c>
      <c r="F52" s="42" t="s">
        <v>393</v>
      </c>
      <c r="G52" s="42" t="s">
        <v>395</v>
      </c>
      <c r="H52" s="42" t="s">
        <v>86</v>
      </c>
      <c r="I52" s="345"/>
      <c r="J52" s="345">
        <v>0.15</v>
      </c>
      <c r="K52" s="345">
        <v>0.4</v>
      </c>
      <c r="L52" s="345">
        <v>0.75</v>
      </c>
      <c r="M52" s="345">
        <v>1</v>
      </c>
      <c r="N52" s="345">
        <v>1</v>
      </c>
      <c r="O52" s="345"/>
      <c r="P52" s="345"/>
      <c r="Q52" s="345"/>
      <c r="R52" s="345"/>
      <c r="S52" s="345"/>
      <c r="T52" s="303"/>
      <c r="U52" s="42" t="s">
        <v>341</v>
      </c>
      <c r="V52" s="133" t="s">
        <v>400</v>
      </c>
      <c r="W52" s="133"/>
      <c r="X52" s="390"/>
      <c r="Y52" s="134">
        <v>0.25</v>
      </c>
      <c r="Z52" s="134">
        <v>0.13</v>
      </c>
      <c r="AA52" s="134"/>
      <c r="AB52" s="134"/>
      <c r="AC52" s="134"/>
      <c r="AD52" s="133" t="s">
        <v>401</v>
      </c>
      <c r="AE52" s="233" t="s">
        <v>552</v>
      </c>
      <c r="AF52" s="135"/>
      <c r="AG52" s="133"/>
      <c r="AH52" s="133"/>
    </row>
    <row r="53" spans="1:34" ht="104.25" customHeight="1">
      <c r="A53" s="39" t="s">
        <v>355</v>
      </c>
      <c r="B53" s="43" t="s">
        <v>389</v>
      </c>
      <c r="C53" s="42" t="s">
        <v>390</v>
      </c>
      <c r="D53" s="42" t="s">
        <v>168</v>
      </c>
      <c r="E53" s="42" t="s">
        <v>392</v>
      </c>
      <c r="F53" s="42" t="s">
        <v>393</v>
      </c>
      <c r="G53" s="42" t="s">
        <v>395</v>
      </c>
      <c r="H53" s="42" t="s">
        <v>86</v>
      </c>
      <c r="I53" s="338"/>
      <c r="J53" s="338">
        <v>0.15</v>
      </c>
      <c r="K53" s="338">
        <v>0.4</v>
      </c>
      <c r="L53" s="338">
        <v>0.75</v>
      </c>
      <c r="M53" s="338">
        <v>1</v>
      </c>
      <c r="N53" s="338">
        <v>1</v>
      </c>
      <c r="O53" s="338"/>
      <c r="P53" s="338"/>
      <c r="Q53" s="338"/>
      <c r="R53" s="338"/>
      <c r="S53" s="338"/>
      <c r="T53" s="304"/>
      <c r="U53" s="42" t="s">
        <v>341</v>
      </c>
      <c r="V53" s="133" t="s">
        <v>402</v>
      </c>
      <c r="W53" s="133"/>
      <c r="X53" s="391"/>
      <c r="Y53" s="134">
        <v>0.25</v>
      </c>
      <c r="Z53" s="134">
        <v>0.15</v>
      </c>
      <c r="AA53" s="134"/>
      <c r="AB53" s="134"/>
      <c r="AC53" s="134"/>
      <c r="AD53" s="133" t="s">
        <v>403</v>
      </c>
      <c r="AE53" s="135" t="s">
        <v>553</v>
      </c>
      <c r="AF53" s="135"/>
      <c r="AG53" s="133"/>
      <c r="AH53" s="133"/>
    </row>
    <row r="54" spans="1:34" ht="114.75">
      <c r="A54" s="39" t="s">
        <v>355</v>
      </c>
      <c r="B54" s="47" t="s">
        <v>405</v>
      </c>
      <c r="C54" s="45" t="s">
        <v>554</v>
      </c>
      <c r="D54" s="45" t="s">
        <v>168</v>
      </c>
      <c r="E54" s="45" t="s">
        <v>408</v>
      </c>
      <c r="F54" s="45" t="s">
        <v>409</v>
      </c>
      <c r="G54" s="45" t="s">
        <v>412</v>
      </c>
      <c r="H54" s="45" t="s">
        <v>86</v>
      </c>
      <c r="I54" s="339" t="s">
        <v>413</v>
      </c>
      <c r="J54" s="324">
        <v>0.25</v>
      </c>
      <c r="K54" s="339">
        <v>0.5</v>
      </c>
      <c r="L54" s="339">
        <v>0.75</v>
      </c>
      <c r="M54" s="339">
        <v>1</v>
      </c>
      <c r="N54" s="324">
        <v>1</v>
      </c>
      <c r="O54" s="324">
        <v>0.249</v>
      </c>
      <c r="P54" s="324"/>
      <c r="Q54" s="324"/>
      <c r="R54" s="324"/>
      <c r="S54" s="324">
        <f>+O54</f>
        <v>0.249</v>
      </c>
      <c r="T54" s="282">
        <f>+W55</f>
        <v>137000000</v>
      </c>
      <c r="U54" s="45" t="s">
        <v>341</v>
      </c>
      <c r="V54" s="137" t="s">
        <v>414</v>
      </c>
      <c r="W54" s="137"/>
      <c r="X54" s="327">
        <f>+Y54*Z54+Y54*AA54+Y54*AB54+Y54*AC54+Y55*Z55+Y55*AA55+Y55*AB55+Y55*AC55+Y56*Z56+Y56*AA56+Y56*AB56+Y56*AC56</f>
        <v>0.44640000000000002</v>
      </c>
      <c r="Y54" s="138">
        <v>0.3</v>
      </c>
      <c r="Z54" s="138">
        <v>1</v>
      </c>
      <c r="AA54" s="138"/>
      <c r="AB54" s="138"/>
      <c r="AC54" s="138"/>
      <c r="AD54" s="137" t="s">
        <v>415</v>
      </c>
      <c r="AE54" s="135" t="s">
        <v>555</v>
      </c>
      <c r="AF54" s="135"/>
      <c r="AG54" s="137"/>
      <c r="AH54" s="137"/>
    </row>
    <row r="55" spans="1:34" ht="153">
      <c r="A55" s="39" t="s">
        <v>355</v>
      </c>
      <c r="B55" s="47" t="s">
        <v>405</v>
      </c>
      <c r="C55" s="45" t="s">
        <v>554</v>
      </c>
      <c r="D55" s="45" t="s">
        <v>168</v>
      </c>
      <c r="E55" s="45" t="s">
        <v>408</v>
      </c>
      <c r="F55" s="45" t="s">
        <v>409</v>
      </c>
      <c r="G55" s="45" t="s">
        <v>412</v>
      </c>
      <c r="H55" s="45" t="s">
        <v>86</v>
      </c>
      <c r="I55" s="340"/>
      <c r="J55" s="325">
        <v>0.25</v>
      </c>
      <c r="K55" s="340">
        <v>0.5</v>
      </c>
      <c r="L55" s="340">
        <v>0.75</v>
      </c>
      <c r="M55" s="340">
        <v>1</v>
      </c>
      <c r="N55" s="325">
        <v>1</v>
      </c>
      <c r="O55" s="325"/>
      <c r="P55" s="325"/>
      <c r="Q55" s="325"/>
      <c r="R55" s="325"/>
      <c r="S55" s="325"/>
      <c r="T55" s="283"/>
      <c r="U55" s="45" t="s">
        <v>341</v>
      </c>
      <c r="V55" s="137" t="s">
        <v>417</v>
      </c>
      <c r="W55" s="139">
        <v>137000000</v>
      </c>
      <c r="X55" s="327"/>
      <c r="Y55" s="138">
        <v>0.6</v>
      </c>
      <c r="Z55" s="138">
        <v>0.24399999999999999</v>
      </c>
      <c r="AA55" s="138"/>
      <c r="AB55" s="138"/>
      <c r="AC55" s="138"/>
      <c r="AD55" s="137" t="s">
        <v>418</v>
      </c>
      <c r="AE55" s="233" t="s">
        <v>556</v>
      </c>
      <c r="AF55" s="135"/>
      <c r="AG55" s="137"/>
      <c r="AH55" s="137"/>
    </row>
    <row r="56" spans="1:34" ht="114.75">
      <c r="A56" s="39" t="s">
        <v>355</v>
      </c>
      <c r="B56" s="47" t="s">
        <v>405</v>
      </c>
      <c r="C56" s="45" t="s">
        <v>554</v>
      </c>
      <c r="D56" s="45" t="s">
        <v>168</v>
      </c>
      <c r="E56" s="45" t="s">
        <v>408</v>
      </c>
      <c r="F56" s="45" t="s">
        <v>409</v>
      </c>
      <c r="G56" s="45" t="s">
        <v>412</v>
      </c>
      <c r="H56" s="45" t="s">
        <v>86</v>
      </c>
      <c r="I56" s="341"/>
      <c r="J56" s="326">
        <v>0.25</v>
      </c>
      <c r="K56" s="341">
        <v>0.5</v>
      </c>
      <c r="L56" s="341">
        <v>0.75</v>
      </c>
      <c r="M56" s="341">
        <v>1</v>
      </c>
      <c r="N56" s="326">
        <v>1</v>
      </c>
      <c r="O56" s="326"/>
      <c r="P56" s="326"/>
      <c r="Q56" s="326"/>
      <c r="R56" s="326"/>
      <c r="S56" s="326"/>
      <c r="T56" s="284"/>
      <c r="U56" s="45" t="s">
        <v>341</v>
      </c>
      <c r="V56" s="137" t="s">
        <v>419</v>
      </c>
      <c r="W56" s="137"/>
      <c r="X56" s="328"/>
      <c r="Y56" s="138">
        <v>0.1</v>
      </c>
      <c r="Z56" s="138"/>
      <c r="AA56" s="138"/>
      <c r="AB56" s="138"/>
      <c r="AC56" s="138"/>
      <c r="AD56" s="137" t="s">
        <v>420</v>
      </c>
      <c r="AE56" s="135" t="s">
        <v>557</v>
      </c>
      <c r="AF56" s="135"/>
      <c r="AG56" s="137"/>
      <c r="AH56" s="137"/>
    </row>
    <row r="57" spans="1:34" ht="140.25">
      <c r="A57" s="39" t="s">
        <v>355</v>
      </c>
      <c r="B57" s="47" t="s">
        <v>422</v>
      </c>
      <c r="C57" s="45" t="s">
        <v>558</v>
      </c>
      <c r="D57" s="45" t="s">
        <v>168</v>
      </c>
      <c r="E57" s="49" t="s">
        <v>425</v>
      </c>
      <c r="F57" s="45" t="s">
        <v>426</v>
      </c>
      <c r="G57" s="49" t="s">
        <v>425</v>
      </c>
      <c r="H57" s="45" t="s">
        <v>86</v>
      </c>
      <c r="I57" s="339" t="s">
        <v>413</v>
      </c>
      <c r="J57" s="324">
        <v>0.15</v>
      </c>
      <c r="K57" s="339">
        <v>0.5</v>
      </c>
      <c r="L57" s="339">
        <v>0.65</v>
      </c>
      <c r="M57" s="339">
        <v>1</v>
      </c>
      <c r="N57" s="324">
        <v>1</v>
      </c>
      <c r="O57" s="324">
        <v>0.15</v>
      </c>
      <c r="P57" s="324"/>
      <c r="Q57" s="324"/>
      <c r="R57" s="324"/>
      <c r="S57" s="324">
        <f>+O57</f>
        <v>0.15</v>
      </c>
      <c r="T57" s="282">
        <f>+W57</f>
        <v>64000000</v>
      </c>
      <c r="U57" s="45" t="s">
        <v>341</v>
      </c>
      <c r="V57" s="137" t="s">
        <v>428</v>
      </c>
      <c r="W57" s="139">
        <v>64000000</v>
      </c>
      <c r="X57" s="327">
        <f>+Y57*Z57+Y57*AA57+Y57*AB57+Y57*AC57+Y58*Z58+Y58*AA58+Y58*AB58+Y58*AC58+Y59*Z59+Y59*AA59+Y59*AB59+Y59*AC59</f>
        <v>0.10050000000000001</v>
      </c>
      <c r="Y57" s="140">
        <v>0.33</v>
      </c>
      <c r="Z57" s="140">
        <v>0.15</v>
      </c>
      <c r="AA57" s="140"/>
      <c r="AB57" s="140"/>
      <c r="AC57" s="140"/>
      <c r="AD57" s="137" t="s">
        <v>429</v>
      </c>
      <c r="AE57" s="141" t="s">
        <v>559</v>
      </c>
      <c r="AF57" s="141"/>
      <c r="AG57" s="137"/>
      <c r="AH57" s="142"/>
    </row>
    <row r="58" spans="1:34" ht="114.75">
      <c r="A58" s="39" t="s">
        <v>355</v>
      </c>
      <c r="B58" s="47" t="s">
        <v>422</v>
      </c>
      <c r="C58" s="45" t="s">
        <v>558</v>
      </c>
      <c r="D58" s="45" t="s">
        <v>168</v>
      </c>
      <c r="E58" s="49" t="s">
        <v>425</v>
      </c>
      <c r="F58" s="45" t="s">
        <v>426</v>
      </c>
      <c r="G58" s="49" t="s">
        <v>425</v>
      </c>
      <c r="H58" s="45" t="s">
        <v>86</v>
      </c>
      <c r="I58" s="340"/>
      <c r="J58" s="325">
        <v>0.15</v>
      </c>
      <c r="K58" s="340">
        <v>0.5</v>
      </c>
      <c r="L58" s="340">
        <v>0.65</v>
      </c>
      <c r="M58" s="340">
        <v>1</v>
      </c>
      <c r="N58" s="325">
        <v>1</v>
      </c>
      <c r="O58" s="325"/>
      <c r="P58" s="325"/>
      <c r="Q58" s="325"/>
      <c r="R58" s="325"/>
      <c r="S58" s="325"/>
      <c r="T58" s="283"/>
      <c r="U58" s="45" t="s">
        <v>341</v>
      </c>
      <c r="V58" s="137" t="s">
        <v>431</v>
      </c>
      <c r="W58" s="143"/>
      <c r="X58" s="327"/>
      <c r="Y58" s="140">
        <v>0.33</v>
      </c>
      <c r="Z58" s="140"/>
      <c r="AA58" s="140"/>
      <c r="AB58" s="140"/>
      <c r="AC58" s="140"/>
      <c r="AD58" s="144" t="s">
        <v>432</v>
      </c>
      <c r="AE58" s="228" t="s">
        <v>560</v>
      </c>
      <c r="AF58" s="141"/>
      <c r="AG58" s="137"/>
      <c r="AH58" s="142"/>
    </row>
    <row r="59" spans="1:34" ht="201.75" customHeight="1">
      <c r="A59" s="39" t="s">
        <v>355</v>
      </c>
      <c r="B59" s="47" t="s">
        <v>422</v>
      </c>
      <c r="C59" s="45" t="s">
        <v>558</v>
      </c>
      <c r="D59" s="45" t="s">
        <v>168</v>
      </c>
      <c r="E59" s="49" t="s">
        <v>425</v>
      </c>
      <c r="F59" s="45" t="s">
        <v>426</v>
      </c>
      <c r="G59" s="49" t="s">
        <v>425</v>
      </c>
      <c r="H59" s="45" t="s">
        <v>86</v>
      </c>
      <c r="I59" s="341"/>
      <c r="J59" s="326">
        <v>0.15</v>
      </c>
      <c r="K59" s="341">
        <v>0.5</v>
      </c>
      <c r="L59" s="341">
        <v>0.65</v>
      </c>
      <c r="M59" s="341">
        <v>1</v>
      </c>
      <c r="N59" s="326">
        <v>1</v>
      </c>
      <c r="O59" s="326"/>
      <c r="P59" s="326"/>
      <c r="Q59" s="326"/>
      <c r="R59" s="326"/>
      <c r="S59" s="326"/>
      <c r="T59" s="284"/>
      <c r="U59" s="45" t="s">
        <v>341</v>
      </c>
      <c r="V59" s="137" t="s">
        <v>434</v>
      </c>
      <c r="W59" s="143"/>
      <c r="X59" s="328"/>
      <c r="Y59" s="140">
        <v>0.34</v>
      </c>
      <c r="Z59" s="140">
        <v>0.15</v>
      </c>
      <c r="AA59" s="140"/>
      <c r="AB59" s="140"/>
      <c r="AC59" s="140"/>
      <c r="AD59" s="145" t="s">
        <v>435</v>
      </c>
      <c r="AE59" s="228" t="s">
        <v>561</v>
      </c>
      <c r="AF59" s="141"/>
      <c r="AG59" s="137"/>
      <c r="AH59" s="142"/>
    </row>
    <row r="60" spans="1:34" ht="51">
      <c r="A60" s="39" t="s">
        <v>355</v>
      </c>
      <c r="B60" s="43" t="s">
        <v>450</v>
      </c>
      <c r="C60" s="42" t="s">
        <v>451</v>
      </c>
      <c r="D60" s="42" t="s">
        <v>168</v>
      </c>
      <c r="E60" s="42" t="s">
        <v>453</v>
      </c>
      <c r="F60" s="42" t="s">
        <v>454</v>
      </c>
      <c r="G60" s="42" t="s">
        <v>456</v>
      </c>
      <c r="H60" s="42" t="s">
        <v>86</v>
      </c>
      <c r="I60" s="317" t="s">
        <v>134</v>
      </c>
      <c r="J60" s="337">
        <v>0.25</v>
      </c>
      <c r="K60" s="317">
        <v>0.5</v>
      </c>
      <c r="L60" s="317">
        <v>0.75</v>
      </c>
      <c r="M60" s="317">
        <v>1</v>
      </c>
      <c r="N60" s="337">
        <v>1</v>
      </c>
      <c r="O60" s="395">
        <v>0.25</v>
      </c>
      <c r="P60" s="317"/>
      <c r="Q60" s="317"/>
      <c r="R60" s="317"/>
      <c r="S60" s="395">
        <f>+O60</f>
        <v>0.25</v>
      </c>
      <c r="T60" s="180"/>
      <c r="U60" s="42"/>
      <c r="V60" s="42" t="s">
        <v>457</v>
      </c>
      <c r="W60" s="42"/>
      <c r="X60" s="329">
        <f>+Y60*Z60+Y60*AA60+Y60*AB60+Y60*AC60+Y61*Z61+Y61*AA61+Y61*AB61+Y61*AC61</f>
        <v>0.25</v>
      </c>
      <c r="Y60" s="41">
        <v>0.5</v>
      </c>
      <c r="Z60" s="41">
        <v>0.25</v>
      </c>
      <c r="AA60" s="41"/>
      <c r="AB60" s="41"/>
      <c r="AC60" s="41"/>
      <c r="AD60" s="42" t="s">
        <v>458</v>
      </c>
      <c r="AE60" s="178" t="s">
        <v>562</v>
      </c>
      <c r="AF60" s="178"/>
      <c r="AG60" s="42"/>
      <c r="AH60" s="42"/>
    </row>
    <row r="61" spans="1:34" ht="89.25">
      <c r="A61" s="239" t="s">
        <v>355</v>
      </c>
      <c r="B61" s="240" t="s">
        <v>450</v>
      </c>
      <c r="C61" s="241" t="s">
        <v>451</v>
      </c>
      <c r="D61" s="241" t="s">
        <v>168</v>
      </c>
      <c r="E61" s="241" t="s">
        <v>453</v>
      </c>
      <c r="F61" s="241" t="s">
        <v>454</v>
      </c>
      <c r="G61" s="241" t="s">
        <v>456</v>
      </c>
      <c r="H61" s="241" t="s">
        <v>86</v>
      </c>
      <c r="I61" s="398"/>
      <c r="J61" s="399">
        <v>0.25</v>
      </c>
      <c r="K61" s="318">
        <v>0.5</v>
      </c>
      <c r="L61" s="318">
        <v>0.75</v>
      </c>
      <c r="M61" s="318">
        <v>1</v>
      </c>
      <c r="N61" s="399">
        <v>1</v>
      </c>
      <c r="O61" s="396"/>
      <c r="P61" s="318"/>
      <c r="Q61" s="318"/>
      <c r="R61" s="318"/>
      <c r="S61" s="396"/>
      <c r="T61" s="180"/>
      <c r="U61" s="42"/>
      <c r="V61" s="241" t="s">
        <v>461</v>
      </c>
      <c r="W61" s="241"/>
      <c r="X61" s="397"/>
      <c r="Y61" s="242">
        <v>0.5</v>
      </c>
      <c r="Z61" s="242">
        <v>0.25</v>
      </c>
      <c r="AA61" s="41"/>
      <c r="AB61" s="41"/>
      <c r="AC61" s="41"/>
      <c r="AD61" s="241" t="s">
        <v>462</v>
      </c>
      <c r="AE61" s="243" t="s">
        <v>563</v>
      </c>
      <c r="AF61" s="178"/>
      <c r="AG61" s="42"/>
      <c r="AH61" s="42"/>
    </row>
    <row r="62" spans="1:34" ht="51" hidden="1">
      <c r="A62" s="244" t="s">
        <v>355</v>
      </c>
      <c r="B62" s="245" t="s">
        <v>465</v>
      </c>
      <c r="C62" s="246" t="s">
        <v>466</v>
      </c>
      <c r="D62" s="246" t="s">
        <v>236</v>
      </c>
      <c r="E62" s="246" t="s">
        <v>468</v>
      </c>
      <c r="F62" s="246" t="s">
        <v>469</v>
      </c>
      <c r="G62" s="246" t="s">
        <v>472</v>
      </c>
      <c r="H62" s="246" t="s">
        <v>86</v>
      </c>
      <c r="I62" s="393">
        <v>100</v>
      </c>
      <c r="J62" s="345">
        <v>0.56000000000000005</v>
      </c>
      <c r="K62" s="317">
        <v>0.1</v>
      </c>
      <c r="L62" s="317">
        <v>0.17</v>
      </c>
      <c r="M62" s="317">
        <v>0.17</v>
      </c>
      <c r="N62" s="345">
        <v>1</v>
      </c>
      <c r="O62" s="393"/>
      <c r="P62" s="317"/>
      <c r="Q62" s="317"/>
      <c r="R62" s="317"/>
      <c r="S62" s="393"/>
      <c r="T62" s="180"/>
      <c r="U62" s="42" t="s">
        <v>341</v>
      </c>
      <c r="V62" s="247" t="s">
        <v>473</v>
      </c>
      <c r="W62" s="248"/>
      <c r="X62" s="394">
        <f>+Y62*Z62+Y62*AA62+Y62*AB62+Y62*AC62+Y63*Z63+Y63*AA63+Y63*AB63+Y63*AC63</f>
        <v>0</v>
      </c>
      <c r="Y62" s="249">
        <v>0.3</v>
      </c>
      <c r="Z62" s="250"/>
      <c r="AA62" s="134"/>
      <c r="AB62" s="134"/>
      <c r="AC62" s="134"/>
      <c r="AD62" s="247" t="s">
        <v>474</v>
      </c>
      <c r="AE62" s="251"/>
      <c r="AF62" s="135"/>
      <c r="AG62" s="133"/>
      <c r="AH62" s="133"/>
    </row>
    <row r="63" spans="1:34" ht="51" hidden="1">
      <c r="A63" s="39" t="s">
        <v>355</v>
      </c>
      <c r="B63" s="43" t="s">
        <v>465</v>
      </c>
      <c r="C63" s="42" t="s">
        <v>466</v>
      </c>
      <c r="D63" s="42" t="s">
        <v>236</v>
      </c>
      <c r="E63" s="42" t="s">
        <v>468</v>
      </c>
      <c r="F63" s="42" t="s">
        <v>469</v>
      </c>
      <c r="G63" s="42" t="s">
        <v>472</v>
      </c>
      <c r="H63" s="42" t="s">
        <v>86</v>
      </c>
      <c r="I63" s="318">
        <v>100</v>
      </c>
      <c r="J63" s="338">
        <v>0.56000000000000005</v>
      </c>
      <c r="K63" s="318">
        <v>0.1</v>
      </c>
      <c r="L63" s="318">
        <v>0.17</v>
      </c>
      <c r="M63" s="318">
        <v>0.17</v>
      </c>
      <c r="N63" s="338">
        <v>1</v>
      </c>
      <c r="O63" s="318"/>
      <c r="P63" s="318"/>
      <c r="Q63" s="318"/>
      <c r="R63" s="318"/>
      <c r="S63" s="318"/>
      <c r="T63" s="180"/>
      <c r="U63" s="42" t="s">
        <v>341</v>
      </c>
      <c r="V63" s="133" t="s">
        <v>476</v>
      </c>
      <c r="W63" s="212"/>
      <c r="X63" s="330"/>
      <c r="Y63" s="213">
        <v>0.7</v>
      </c>
      <c r="Z63" s="134"/>
      <c r="AA63" s="134"/>
      <c r="AB63" s="134"/>
      <c r="AC63" s="134"/>
      <c r="AD63" s="133" t="s">
        <v>477</v>
      </c>
      <c r="AE63" s="135"/>
      <c r="AF63" s="135"/>
      <c r="AG63" s="133"/>
      <c r="AH63" s="133"/>
    </row>
    <row r="64" spans="1:34" ht="15.95" hidden="1" customHeight="1">
      <c r="A64" s="277"/>
      <c r="B64" s="277"/>
      <c r="C64" s="277"/>
      <c r="D64" s="277"/>
      <c r="E64" s="277"/>
      <c r="F64" s="277"/>
      <c r="G64" s="277"/>
      <c r="H64" s="277"/>
      <c r="I64" s="277"/>
      <c r="J64" s="277"/>
      <c r="K64" s="277"/>
      <c r="L64" s="277"/>
      <c r="M64" s="277"/>
      <c r="N64" s="277"/>
      <c r="O64" s="277"/>
      <c r="P64" s="277"/>
      <c r="Q64" s="277"/>
      <c r="R64" s="277"/>
      <c r="S64" s="277"/>
      <c r="T64" s="277"/>
      <c r="U64" s="277"/>
      <c r="V64" s="277"/>
      <c r="W64" s="277"/>
      <c r="X64" s="366"/>
      <c r="Y64" s="277"/>
      <c r="Z64" s="277"/>
      <c r="AA64" s="277"/>
      <c r="AB64" s="277"/>
      <c r="AC64" s="277"/>
      <c r="AD64" s="277"/>
      <c r="AE64" s="277"/>
      <c r="AF64" s="277"/>
      <c r="AG64" s="277"/>
      <c r="AH64" s="277"/>
    </row>
    <row r="65" spans="1:34" ht="48" hidden="1" customHeight="1">
      <c r="A65" s="279"/>
      <c r="B65" s="279"/>
      <c r="C65" s="279"/>
      <c r="D65" s="279"/>
      <c r="E65" s="279"/>
      <c r="F65" s="279"/>
      <c r="G65" s="279"/>
      <c r="H65" s="279"/>
      <c r="I65" s="279"/>
      <c r="J65" s="279"/>
      <c r="K65" s="279"/>
      <c r="L65" s="279"/>
      <c r="M65" s="279"/>
      <c r="N65" s="279"/>
      <c r="O65" s="279"/>
      <c r="P65" s="279"/>
      <c r="Q65" s="279"/>
      <c r="R65" s="279"/>
      <c r="S65" s="279"/>
      <c r="T65" s="279"/>
      <c r="U65" s="279"/>
      <c r="V65" s="279"/>
      <c r="W65" s="279"/>
      <c r="X65" s="279"/>
      <c r="Y65" s="279"/>
      <c r="Z65" s="279"/>
      <c r="AA65" s="279"/>
      <c r="AB65" s="279"/>
      <c r="AC65" s="279"/>
      <c r="AD65" s="279"/>
      <c r="AE65" s="279"/>
      <c r="AF65" s="279"/>
      <c r="AG65" s="279"/>
      <c r="AH65" s="279"/>
    </row>
    <row r="66" spans="1:34" hidden="1"/>
    <row r="67" spans="1:34" hidden="1"/>
    <row r="68" spans="1:34" hidden="1">
      <c r="E68" s="8">
        <f>50/29</f>
        <v>1.7241379310344827</v>
      </c>
    </row>
    <row r="69" spans="1:34" hidden="1"/>
    <row r="70" spans="1:34" hidden="1"/>
    <row r="71" spans="1:34" hidden="1"/>
    <row r="72" spans="1:34" hidden="1"/>
    <row r="73" spans="1:34" hidden="1"/>
    <row r="74" spans="1:34" hidden="1"/>
    <row r="75" spans="1:34" hidden="1"/>
    <row r="76" spans="1:34" hidden="1"/>
    <row r="77" spans="1:34" hidden="1"/>
    <row r="78" spans="1:34" hidden="1"/>
    <row r="79" spans="1:34" hidden="1"/>
    <row r="80" spans="1:34" hidden="1"/>
    <row r="81" hidden="1"/>
    <row r="82" hidden="1"/>
    <row r="83" hidden="1"/>
    <row r="84" hidden="1"/>
    <row r="85" hidden="1"/>
    <row r="86" hidden="1"/>
    <row r="87" hidden="1"/>
    <row r="88" hidden="1"/>
    <row r="89" hidden="1"/>
    <row r="90" hidden="1"/>
    <row r="91" hidden="1"/>
    <row r="92" hidden="1"/>
    <row r="93" hidden="1"/>
    <row r="94" hidden="1"/>
    <row r="95" hidden="1"/>
    <row r="96" hidden="1"/>
    <row r="97" spans="6:6" hidden="1"/>
    <row r="98" spans="6:6" hidden="1"/>
    <row r="99" spans="6:6" hidden="1"/>
    <row r="100" spans="6:6" hidden="1"/>
    <row r="101" spans="6:6" hidden="1"/>
    <row r="102" spans="6:6" hidden="1"/>
    <row r="103" spans="6:6" hidden="1"/>
    <row r="104" spans="6:6" hidden="1"/>
    <row r="105" spans="6:6" ht="21" customHeight="1"/>
    <row r="107" spans="6:6">
      <c r="F107" s="253"/>
    </row>
  </sheetData>
  <autoFilter ref="A2:AH105" xr:uid="{00000000-0009-0000-0000-000007000000}">
    <filterColumn colId="2">
      <filters>
        <filter val="_x000a_Yvette Araújo Hernández"/>
        <filter val="Edna Lorena Yisseth León Savedra"/>
        <filter val="Faisuly Urrea López"/>
        <filter val="Lina Paola Ramirez Diaz"/>
        <filter val="Willy Alexander Vijalba Caballero"/>
        <filter val="Yair Alexander Valderrama"/>
      </filters>
    </filterColumn>
  </autoFilter>
  <mergeCells count="169">
    <mergeCell ref="P60:P61"/>
    <mergeCell ref="Q60:Q61"/>
    <mergeCell ref="R60:R61"/>
    <mergeCell ref="S60:S61"/>
    <mergeCell ref="X60:X61"/>
    <mergeCell ref="I60:I61"/>
    <mergeCell ref="J60:J61"/>
    <mergeCell ref="K60:K61"/>
    <mergeCell ref="L60:L61"/>
    <mergeCell ref="M60:M61"/>
    <mergeCell ref="N60:N61"/>
    <mergeCell ref="A64:AH64"/>
    <mergeCell ref="A65:AH65"/>
    <mergeCell ref="O15:O17"/>
    <mergeCell ref="O18:O20"/>
    <mergeCell ref="S18:S20"/>
    <mergeCell ref="O62:O63"/>
    <mergeCell ref="P62:P63"/>
    <mergeCell ref="Q62:Q63"/>
    <mergeCell ref="R62:R63"/>
    <mergeCell ref="S62:S63"/>
    <mergeCell ref="X62:X63"/>
    <mergeCell ref="I62:I63"/>
    <mergeCell ref="J62:J63"/>
    <mergeCell ref="K62:K63"/>
    <mergeCell ref="L62:L63"/>
    <mergeCell ref="M62:M63"/>
    <mergeCell ref="N62:N63"/>
    <mergeCell ref="O60:O61"/>
    <mergeCell ref="T54:T56"/>
    <mergeCell ref="X54:X56"/>
    <mergeCell ref="I57:I59"/>
    <mergeCell ref="J57:J59"/>
    <mergeCell ref="K57:K59"/>
    <mergeCell ref="L57:L59"/>
    <mergeCell ref="M57:M59"/>
    <mergeCell ref="N57:N59"/>
    <mergeCell ref="X57:X59"/>
    <mergeCell ref="O57:O59"/>
    <mergeCell ref="P57:P59"/>
    <mergeCell ref="Q57:Q59"/>
    <mergeCell ref="R57:R59"/>
    <mergeCell ref="S57:S59"/>
    <mergeCell ref="T57:T59"/>
    <mergeCell ref="X50:X53"/>
    <mergeCell ref="I54:I56"/>
    <mergeCell ref="J54:J56"/>
    <mergeCell ref="K54:K56"/>
    <mergeCell ref="L54:L56"/>
    <mergeCell ref="M54:M56"/>
    <mergeCell ref="N54:N56"/>
    <mergeCell ref="O54:O56"/>
    <mergeCell ref="P54:P56"/>
    <mergeCell ref="Q54:Q56"/>
    <mergeCell ref="O50:O53"/>
    <mergeCell ref="P50:P53"/>
    <mergeCell ref="Q50:Q53"/>
    <mergeCell ref="R50:R53"/>
    <mergeCell ref="S50:S53"/>
    <mergeCell ref="T50:T53"/>
    <mergeCell ref="I50:I53"/>
    <mergeCell ref="J50:J53"/>
    <mergeCell ref="K50:K53"/>
    <mergeCell ref="L50:L53"/>
    <mergeCell ref="M50:M53"/>
    <mergeCell ref="N50:N53"/>
    <mergeCell ref="R54:R56"/>
    <mergeCell ref="S54:S56"/>
    <mergeCell ref="O48:O49"/>
    <mergeCell ref="P48:P49"/>
    <mergeCell ref="Q48:Q49"/>
    <mergeCell ref="R48:R49"/>
    <mergeCell ref="S48:S49"/>
    <mergeCell ref="X48:X49"/>
    <mergeCell ref="I48:I49"/>
    <mergeCell ref="J48:J49"/>
    <mergeCell ref="K48:K49"/>
    <mergeCell ref="L48:L49"/>
    <mergeCell ref="M48:M49"/>
    <mergeCell ref="N48:N49"/>
    <mergeCell ref="T39:T42"/>
    <mergeCell ref="X39:X42"/>
    <mergeCell ref="I43:I47"/>
    <mergeCell ref="J43:J47"/>
    <mergeCell ref="K43:K47"/>
    <mergeCell ref="L43:L47"/>
    <mergeCell ref="M43:M47"/>
    <mergeCell ref="N43:N47"/>
    <mergeCell ref="T43:T47"/>
    <mergeCell ref="X43:X47"/>
    <mergeCell ref="X28:X29"/>
    <mergeCell ref="I31:I33"/>
    <mergeCell ref="T31:T33"/>
    <mergeCell ref="X31:X33"/>
    <mergeCell ref="T35:T36"/>
    <mergeCell ref="X35:X36"/>
    <mergeCell ref="O26:O27"/>
    <mergeCell ref="S26:S27"/>
    <mergeCell ref="T26:T27"/>
    <mergeCell ref="X26:X27"/>
    <mergeCell ref="I28:I29"/>
    <mergeCell ref="J28:J29"/>
    <mergeCell ref="N28:N29"/>
    <mergeCell ref="O28:O29"/>
    <mergeCell ref="S28:S29"/>
    <mergeCell ref="T28:T29"/>
    <mergeCell ref="I26:I27"/>
    <mergeCell ref="J26:J27"/>
    <mergeCell ref="K26:K27"/>
    <mergeCell ref="L26:L27"/>
    <mergeCell ref="M26:M27"/>
    <mergeCell ref="N26:N27"/>
    <mergeCell ref="X18:X20"/>
    <mergeCell ref="I21:I25"/>
    <mergeCell ref="J21:J25"/>
    <mergeCell ref="K21:K25"/>
    <mergeCell ref="L21:L25"/>
    <mergeCell ref="M21:M25"/>
    <mergeCell ref="N21:N25"/>
    <mergeCell ref="O21:O25"/>
    <mergeCell ref="T21:T25"/>
    <mergeCell ref="X21:X25"/>
    <mergeCell ref="I18:I20"/>
    <mergeCell ref="J18:J20"/>
    <mergeCell ref="K18:K20"/>
    <mergeCell ref="L18:L20"/>
    <mergeCell ref="M18:M20"/>
    <mergeCell ref="N18:N20"/>
    <mergeCell ref="T10:T13"/>
    <mergeCell ref="I8:I9"/>
    <mergeCell ref="J8:J9"/>
    <mergeCell ref="K8:K9"/>
    <mergeCell ref="L8:L9"/>
    <mergeCell ref="M8:M9"/>
    <mergeCell ref="N8:N9"/>
    <mergeCell ref="X10:X13"/>
    <mergeCell ref="I15:I17"/>
    <mergeCell ref="J15:J17"/>
    <mergeCell ref="K15:K17"/>
    <mergeCell ref="L15:L17"/>
    <mergeCell ref="M15:M17"/>
    <mergeCell ref="N15:N17"/>
    <mergeCell ref="T15:T17"/>
    <mergeCell ref="X15:X17"/>
    <mergeCell ref="S15:S17"/>
    <mergeCell ref="H39:H40"/>
    <mergeCell ref="I39:I40"/>
    <mergeCell ref="J39:J40"/>
    <mergeCell ref="N39:N40"/>
    <mergeCell ref="O39:O40"/>
    <mergeCell ref="S39:S40"/>
    <mergeCell ref="A1:AH1"/>
    <mergeCell ref="I3:I5"/>
    <mergeCell ref="J3:J5"/>
    <mergeCell ref="K3:K5"/>
    <mergeCell ref="L3:L5"/>
    <mergeCell ref="M3:M5"/>
    <mergeCell ref="N3:N5"/>
    <mergeCell ref="T3:T5"/>
    <mergeCell ref="X3:X5"/>
    <mergeCell ref="O8:O9"/>
    <mergeCell ref="S8:S9"/>
    <mergeCell ref="X8:X9"/>
    <mergeCell ref="I10:I13"/>
    <mergeCell ref="J10:J13"/>
    <mergeCell ref="K10:K13"/>
    <mergeCell ref="L10:L13"/>
    <mergeCell ref="M10:M13"/>
    <mergeCell ref="N10:N13"/>
  </mergeCells>
  <phoneticPr fontId="25" type="noConversion"/>
  <printOptions horizontalCentered="1" verticalCentered="1"/>
  <pageMargins left="0.78740157480314965" right="0.78740157480314965" top="0.78740157480314965" bottom="0.78740157480314965" header="0.39370078740157483" footer="0.39370078740157483"/>
  <pageSetup scale="42" orientation="landscape"/>
  <headerFooter>
    <oddHeader xml:space="preserve">&amp;L&amp;"Arial,Negrita"&amp;12
</oddHeader>
    <oddFooter xml:space="preserve">&amp;L
Página:&amp;P/&amp;N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6:G48"/>
  <sheetViews>
    <sheetView topLeftCell="A15" workbookViewId="0">
      <selection activeCell="B42" sqref="B42"/>
    </sheetView>
  </sheetViews>
  <sheetFormatPr baseColWidth="10" defaultColWidth="9" defaultRowHeight="15"/>
  <cols>
    <col min="4" max="4" width="45" customWidth="1"/>
    <col min="5" max="5" width="13.140625" customWidth="1"/>
    <col min="6" max="6" width="11.140625" customWidth="1"/>
    <col min="7" max="7" width="20.7109375" customWidth="1"/>
  </cols>
  <sheetData>
    <row r="6" spans="4:7">
      <c r="D6" s="400" t="s">
        <v>564</v>
      </c>
      <c r="E6" s="400"/>
      <c r="F6" s="400"/>
      <c r="G6" s="400"/>
    </row>
    <row r="8" spans="4:7" ht="60">
      <c r="D8" s="257" t="s">
        <v>565</v>
      </c>
      <c r="E8" s="258" t="s">
        <v>566</v>
      </c>
      <c r="F8" s="258" t="s">
        <v>567</v>
      </c>
      <c r="G8" s="258" t="s">
        <v>568</v>
      </c>
    </row>
    <row r="10" spans="4:7">
      <c r="D10" t="s">
        <v>236</v>
      </c>
      <c r="E10">
        <f>+E27+E28+E29+E30</f>
        <v>8</v>
      </c>
      <c r="F10" s="259">
        <f>AVERAGE(F27:F30)</f>
        <v>0.31875000000000003</v>
      </c>
      <c r="G10" s="259">
        <f>AVERAGE(G27:G30)</f>
        <v>0.31875000000000003</v>
      </c>
    </row>
    <row r="11" spans="4:7">
      <c r="D11" t="s">
        <v>569</v>
      </c>
      <c r="E11">
        <f>+E31</f>
        <v>3</v>
      </c>
      <c r="F11" s="259">
        <f>+F31</f>
        <v>0.2</v>
      </c>
      <c r="G11" s="259">
        <f>+G31</f>
        <v>0.41</v>
      </c>
    </row>
    <row r="12" spans="4:7">
      <c r="D12" t="s">
        <v>570</v>
      </c>
      <c r="E12">
        <f>+E33</f>
        <v>7</v>
      </c>
      <c r="F12" s="259">
        <f>+F33</f>
        <v>0.25</v>
      </c>
      <c r="G12" s="259">
        <f>+G33</f>
        <v>0.23</v>
      </c>
    </row>
    <row r="13" spans="4:7">
      <c r="D13" t="s">
        <v>571</v>
      </c>
      <c r="E13">
        <f>+E32</f>
        <v>4</v>
      </c>
      <c r="F13" s="259">
        <f>+F32</f>
        <v>0.28999999999999998</v>
      </c>
      <c r="G13" s="259">
        <f>+G32</f>
        <v>0.35</v>
      </c>
    </row>
    <row r="14" spans="4:7">
      <c r="D14" t="s">
        <v>168</v>
      </c>
      <c r="E14">
        <f>+E21+E22+E23+E24+E25+E26</f>
        <v>9</v>
      </c>
      <c r="F14" s="259">
        <f>AVERAGE(F21:F26)</f>
        <v>0.18000000000000002</v>
      </c>
      <c r="G14" s="259">
        <f>AVERAGE(G21:G26)</f>
        <v>0.17500000000000002</v>
      </c>
    </row>
    <row r="15" spans="4:7">
      <c r="D15" s="260" t="s">
        <v>572</v>
      </c>
      <c r="E15" s="260">
        <f>SUM(E10:E14)</f>
        <v>31</v>
      </c>
      <c r="F15" s="261">
        <f>AVERAGE(F10:F14)</f>
        <v>0.24775</v>
      </c>
      <c r="G15" s="261">
        <f>AVERAGE(G10:G14)</f>
        <v>0.29674999999999996</v>
      </c>
    </row>
    <row r="18" spans="4:7" ht="31.5" customHeight="1">
      <c r="D18" s="401" t="s">
        <v>573</v>
      </c>
      <c r="E18" s="400"/>
      <c r="F18" s="400"/>
      <c r="G18" s="400"/>
    </row>
    <row r="20" spans="4:7" ht="60">
      <c r="D20" s="257" t="s">
        <v>565</v>
      </c>
      <c r="E20" s="258" t="s">
        <v>566</v>
      </c>
      <c r="F20" s="258" t="s">
        <v>567</v>
      </c>
      <c r="G20" s="258" t="s">
        <v>568</v>
      </c>
    </row>
    <row r="21" spans="4:7">
      <c r="D21" t="s">
        <v>574</v>
      </c>
      <c r="E21">
        <v>2</v>
      </c>
      <c r="F21" s="262">
        <v>0.1</v>
      </c>
      <c r="G21" s="262">
        <v>0</v>
      </c>
    </row>
    <row r="22" spans="4:7">
      <c r="D22" t="s">
        <v>426</v>
      </c>
      <c r="E22">
        <v>1</v>
      </c>
      <c r="F22" s="262">
        <v>0.15</v>
      </c>
      <c r="G22" s="262">
        <v>0.15</v>
      </c>
    </row>
    <row r="23" spans="4:7">
      <c r="D23" t="s">
        <v>575</v>
      </c>
      <c r="E23">
        <v>1</v>
      </c>
      <c r="F23" s="262">
        <v>0.25</v>
      </c>
      <c r="G23" s="262">
        <v>0.25</v>
      </c>
    </row>
    <row r="24" spans="4:7">
      <c r="D24" t="s">
        <v>454</v>
      </c>
      <c r="E24">
        <v>1</v>
      </c>
      <c r="F24" s="262">
        <v>0.25</v>
      </c>
      <c r="G24" s="262">
        <v>0.25</v>
      </c>
    </row>
    <row r="25" spans="4:7">
      <c r="D25" t="s">
        <v>576</v>
      </c>
      <c r="E25">
        <v>1</v>
      </c>
      <c r="F25" s="262">
        <v>0.15</v>
      </c>
      <c r="G25" s="262">
        <v>0.15</v>
      </c>
    </row>
    <row r="26" spans="4:7">
      <c r="D26" t="s">
        <v>577</v>
      </c>
      <c r="E26">
        <v>3</v>
      </c>
      <c r="F26" s="262">
        <v>0.18</v>
      </c>
      <c r="G26" s="262">
        <v>0.25</v>
      </c>
    </row>
    <row r="27" spans="4:7">
      <c r="D27" t="s">
        <v>265</v>
      </c>
      <c r="E27">
        <v>4</v>
      </c>
      <c r="F27" s="262">
        <v>0.63500000000000001</v>
      </c>
      <c r="G27" s="262">
        <v>0.61499999999999999</v>
      </c>
    </row>
    <row r="28" spans="4:7">
      <c r="D28" t="s">
        <v>379</v>
      </c>
      <c r="E28">
        <v>1</v>
      </c>
      <c r="F28" s="262">
        <v>0.05</v>
      </c>
      <c r="G28" s="262">
        <v>7.0000000000000007E-2</v>
      </c>
    </row>
    <row r="29" spans="4:7">
      <c r="D29" t="s">
        <v>578</v>
      </c>
      <c r="E29">
        <v>1</v>
      </c>
      <c r="F29" s="262">
        <v>0.34</v>
      </c>
      <c r="G29" s="262">
        <v>0.34</v>
      </c>
    </row>
    <row r="30" spans="4:7">
      <c r="D30" t="s">
        <v>579</v>
      </c>
      <c r="E30">
        <v>2</v>
      </c>
      <c r="F30" s="262">
        <v>0.25</v>
      </c>
      <c r="G30" s="259">
        <v>0.25</v>
      </c>
    </row>
    <row r="31" spans="4:7">
      <c r="D31" t="s">
        <v>580</v>
      </c>
      <c r="E31">
        <v>3</v>
      </c>
      <c r="F31" s="262">
        <v>0.2</v>
      </c>
      <c r="G31" s="259">
        <v>0.41</v>
      </c>
    </row>
    <row r="32" spans="4:7">
      <c r="D32" t="s">
        <v>581</v>
      </c>
      <c r="E32">
        <v>4</v>
      </c>
      <c r="F32" s="262">
        <v>0.28999999999999998</v>
      </c>
      <c r="G32" s="259">
        <v>0.35</v>
      </c>
    </row>
    <row r="33" spans="4:7">
      <c r="D33" t="s">
        <v>582</v>
      </c>
      <c r="E33">
        <v>7</v>
      </c>
      <c r="F33" s="262">
        <v>0.25</v>
      </c>
      <c r="G33" s="259">
        <v>0.23</v>
      </c>
    </row>
    <row r="35" spans="4:7">
      <c r="D35" s="265" t="s">
        <v>572</v>
      </c>
      <c r="E35" s="265">
        <f>SUM(E21:E34)</f>
        <v>31</v>
      </c>
      <c r="F35" s="266">
        <f>AVERAGE(F21:F33)</f>
        <v>0.2380769230769231</v>
      </c>
      <c r="G35" s="266">
        <f>AVERAGE(G21:G33)</f>
        <v>0.255</v>
      </c>
    </row>
    <row r="38" spans="4:7">
      <c r="D38" s="402" t="s">
        <v>583</v>
      </c>
      <c r="E38" s="402"/>
      <c r="F38" s="402"/>
      <c r="G38" s="402"/>
    </row>
    <row r="40" spans="4:7" ht="45">
      <c r="D40" s="258" t="s">
        <v>584</v>
      </c>
      <c r="E40" s="258" t="s">
        <v>566</v>
      </c>
      <c r="F40" s="258" t="s">
        <v>585</v>
      </c>
      <c r="G40" s="258" t="s">
        <v>568</v>
      </c>
    </row>
    <row r="41" spans="4:7">
      <c r="D41" s="267" t="s">
        <v>586</v>
      </c>
      <c r="E41" s="268">
        <v>10</v>
      </c>
      <c r="F41" s="269">
        <v>0.22</v>
      </c>
      <c r="G41" s="269">
        <v>0.22</v>
      </c>
    </row>
    <row r="42" spans="4:7">
      <c r="D42" s="270" t="s">
        <v>587</v>
      </c>
      <c r="E42" s="268">
        <v>5</v>
      </c>
      <c r="F42" s="269">
        <v>0.43</v>
      </c>
      <c r="G42" s="269">
        <v>0.43</v>
      </c>
    </row>
    <row r="43" spans="4:7">
      <c r="D43" s="271" t="s">
        <v>588</v>
      </c>
      <c r="E43" s="268">
        <v>8</v>
      </c>
      <c r="F43" s="269">
        <v>0.22</v>
      </c>
      <c r="G43" s="269">
        <v>0.18</v>
      </c>
    </row>
    <row r="44" spans="4:7" ht="23.25" customHeight="1">
      <c r="D44" s="272" t="s">
        <v>589</v>
      </c>
      <c r="E44" s="268">
        <v>8</v>
      </c>
      <c r="F44" s="269">
        <v>0.23</v>
      </c>
      <c r="G44" s="269">
        <v>0.27</v>
      </c>
    </row>
    <row r="45" spans="4:7">
      <c r="D45" s="265" t="s">
        <v>572</v>
      </c>
      <c r="E45" s="265">
        <f>SUM(E41:E44)</f>
        <v>31</v>
      </c>
      <c r="F45" s="273">
        <f>AVERAGE(F41:F44)</f>
        <v>0.27500000000000002</v>
      </c>
      <c r="G45" s="273">
        <f>AVERAGE(G41:G44)</f>
        <v>0.27500000000000002</v>
      </c>
    </row>
    <row r="47" spans="4:7">
      <c r="D47" s="263" t="s">
        <v>590</v>
      </c>
      <c r="F47" s="259"/>
    </row>
    <row r="48" spans="4:7">
      <c r="D48" s="263" t="s">
        <v>591</v>
      </c>
    </row>
  </sheetData>
  <mergeCells count="3">
    <mergeCell ref="D6:G6"/>
    <mergeCell ref="D18:G18"/>
    <mergeCell ref="D38:G3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FORMATO ACCESIBLE</vt:lpstr>
      <vt:lpstr>PLAN DE ACCIÓN 2026</vt:lpstr>
      <vt:lpstr>Control cambios PAI</vt:lpstr>
      <vt:lpstr>Dirección General</vt:lpstr>
      <vt:lpstr>DCI</vt:lpstr>
      <vt:lpstr>DOCI</vt:lpstr>
      <vt:lpstr>DEMANDA</vt:lpstr>
      <vt:lpstr>DAF</vt:lpstr>
      <vt:lpstr>CONSOLIDADO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SEBASTIAN CAMILO MALPICA CARDENAS</dc:creator>
  <cp:keywords/>
  <dc:description/>
  <cp:lastModifiedBy>Julio Ignacio Gutiérrez Vargas</cp:lastModifiedBy>
  <cp:revision/>
  <dcterms:created xsi:type="dcterms:W3CDTF">2024-08-16T19:12:32Z</dcterms:created>
  <dcterms:modified xsi:type="dcterms:W3CDTF">2026-07-03T22:07:05Z</dcterms:modified>
  <cp:category/>
  <cp:contentStatus/>
</cp:coreProperties>
</file>