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5\AUSTERIDAD DEL GASTO\INFORME DAPRE\"/>
    </mc:Choice>
  </mc:AlternateContent>
  <bookViews>
    <workbookView xWindow="0" yWindow="0" windowWidth="19200" windowHeight="7050"/>
  </bookViews>
  <sheets>
    <sheet name="Detalle APC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4" i="1"/>
  <c r="J7" i="1"/>
  <c r="J11" i="1"/>
  <c r="J14" i="1"/>
  <c r="J15" i="1"/>
  <c r="J19" i="1"/>
  <c r="J12" i="1"/>
  <c r="J16" i="1"/>
  <c r="J17" i="1"/>
  <c r="J23" i="1"/>
  <c r="J24" i="1"/>
  <c r="J36" i="1"/>
  <c r="J42" i="1"/>
  <c r="J41" i="1"/>
  <c r="J40" i="1"/>
  <c r="J28" i="1"/>
  <c r="J33" i="1"/>
  <c r="J39" i="1"/>
  <c r="J38" i="1"/>
  <c r="J37" i="1"/>
  <c r="J34" i="1"/>
  <c r="J32" i="1"/>
  <c r="J31" i="1"/>
  <c r="J30" i="1"/>
  <c r="J29" i="1"/>
  <c r="J27" i="1"/>
  <c r="J26" i="1"/>
  <c r="J25" i="1"/>
  <c r="J22" i="1"/>
  <c r="J20" i="1"/>
  <c r="J21" i="1"/>
  <c r="J18" i="1"/>
  <c r="J13" i="1"/>
  <c r="J9" i="1"/>
  <c r="J8" i="1"/>
  <c r="D7" i="1"/>
  <c r="H42" i="1"/>
  <c r="G42" i="1"/>
  <c r="E42" i="1"/>
  <c r="D42" i="1"/>
  <c r="I41" i="1"/>
  <c r="F41" i="1"/>
  <c r="I40" i="1"/>
  <c r="F40" i="1"/>
  <c r="H39" i="1"/>
  <c r="G39" i="1"/>
  <c r="E39" i="1"/>
  <c r="D39" i="1"/>
  <c r="I38" i="1"/>
  <c r="F38" i="1"/>
  <c r="I37" i="1"/>
  <c r="F37" i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H24" i="1"/>
  <c r="G24" i="1"/>
  <c r="E24" i="1"/>
  <c r="D24" i="1"/>
  <c r="I23" i="1"/>
  <c r="F23" i="1"/>
  <c r="I22" i="1"/>
  <c r="F22" i="1"/>
  <c r="I21" i="1"/>
  <c r="F21" i="1"/>
  <c r="I20" i="1"/>
  <c r="F20" i="1"/>
  <c r="H19" i="1"/>
  <c r="G19" i="1"/>
  <c r="E19" i="1"/>
  <c r="D19" i="1"/>
  <c r="I18" i="1"/>
  <c r="F18" i="1"/>
  <c r="I17" i="1"/>
  <c r="F17" i="1"/>
  <c r="I16" i="1"/>
  <c r="I19" i="1" s="1"/>
  <c r="F16" i="1"/>
  <c r="I15" i="1"/>
  <c r="F15" i="1"/>
  <c r="H14" i="1"/>
  <c r="G14" i="1"/>
  <c r="E14" i="1"/>
  <c r="D14" i="1"/>
  <c r="I13" i="1"/>
  <c r="F13" i="1"/>
  <c r="I12" i="1"/>
  <c r="F12" i="1"/>
  <c r="H11" i="1"/>
  <c r="G11" i="1"/>
  <c r="E11" i="1"/>
  <c r="D11" i="1"/>
  <c r="I10" i="1"/>
  <c r="F10" i="1"/>
  <c r="I9" i="1"/>
  <c r="F9" i="1"/>
  <c r="I8" i="1"/>
  <c r="F8" i="1"/>
  <c r="H7" i="1"/>
  <c r="G7" i="1"/>
  <c r="E7" i="1"/>
  <c r="I6" i="1"/>
  <c r="F6" i="1"/>
  <c r="I5" i="1"/>
  <c r="F5" i="1"/>
  <c r="F7" i="1" s="1"/>
  <c r="I4" i="1"/>
  <c r="F4" i="1"/>
  <c r="E43" i="1" l="1"/>
  <c r="J10" i="1"/>
  <c r="F19" i="1"/>
  <c r="I7" i="1"/>
  <c r="I24" i="1"/>
  <c r="I11" i="1"/>
  <c r="F11" i="1"/>
  <c r="F14" i="1"/>
  <c r="D43" i="1"/>
  <c r="I14" i="1"/>
  <c r="F39" i="1"/>
  <c r="I39" i="1"/>
  <c r="G43" i="1"/>
  <c r="F42" i="1"/>
  <c r="H43" i="1"/>
  <c r="F36" i="1"/>
  <c r="I42" i="1"/>
  <c r="F24" i="1"/>
  <c r="I36" i="1"/>
  <c r="J35" i="1"/>
  <c r="F43" i="1" l="1"/>
  <c r="I43" i="1"/>
  <c r="J43" i="1" l="1"/>
</calcChain>
</file>

<file path=xl/sharedStrings.xml><?xml version="1.0" encoding="utf-8"?>
<sst xmlns="http://schemas.openxmlformats.org/spreadsheetml/2006/main" count="64" uniqueCount="64">
  <si>
    <t>PLAN DE AUSTERIDAD DEL GASTO PÚBLICO DE LA APC VIGENCIA 2025</t>
  </si>
  <si>
    <t>CONCEPTOS DE GASTO - Decreto 0199 de 2024</t>
  </si>
  <si>
    <t>DESCRIPCIÓN</t>
  </si>
  <si>
    <t>EJECUCIÓN RECURSOS VIGENCIA 2024</t>
  </si>
  <si>
    <t>EJECUCIÓN RECURSOS RESERVA 2023</t>
  </si>
  <si>
    <t>TOTAL EJECUCIÓN  PRESUPUESTO 2024 Y RESERVA 2023</t>
  </si>
  <si>
    <t>PROYECCIÓN EJECUCIÓN RECURSOS  RESERVA 2024</t>
  </si>
  <si>
    <t>PROYECCIÓN EJECUCIÓN RECURSOS VIGENCIA 2025</t>
  </si>
  <si>
    <t>TOTAL PROYECCIÓN EJECUCIÓN PRESUPUESTO 2025 Y RESERVA 2024</t>
  </si>
  <si>
    <t>META DE AUSTERIDAD ANUAL</t>
  </si>
  <si>
    <t>Art.  3 - Contratación de personal para la prestación de servicios profesionales y de apoyo a la gestión</t>
  </si>
  <si>
    <r>
      <rPr>
        <b/>
        <sz val="10"/>
        <rFont val="Verdana"/>
        <family val="2"/>
      </rPr>
      <t>TOTAL Art.3</t>
    </r>
    <r>
      <rPr>
        <sz val="10"/>
        <rFont val="Verdana"/>
        <family val="2"/>
      </rPr>
      <t xml:space="preserve"> - Contratación de personal para la prestación de servicios profesionales y de apoyo a la gestión</t>
    </r>
  </si>
  <si>
    <t>Art. 4 - Horas extras y vacaciones</t>
  </si>
  <si>
    <t>Horas extras</t>
  </si>
  <si>
    <t>Indemnizaciones por vacaciones</t>
  </si>
  <si>
    <t>TOTAL  Art.4</t>
  </si>
  <si>
    <t>Art. 5  - Mantenimiento de bienes inmuebles, cambio de sede y adquisición de bienes muebles e inmuebles</t>
  </si>
  <si>
    <t>Servicios Generales de Construcciones</t>
  </si>
  <si>
    <t>Servicios de terminacion y acabados de edificios</t>
  </si>
  <si>
    <t>Adquisición de bienes muebles</t>
  </si>
  <si>
    <t>TOTAL  Art.5 - Mantenimiento</t>
  </si>
  <si>
    <t xml:space="preserve">Art. 5 Arrendamiento de bienes inmuebles </t>
  </si>
  <si>
    <t>Servicio de alquiler o arrendamiento con o sin opcion de compra</t>
  </si>
  <si>
    <t>Servicio de arrendamiento, a comision</t>
  </si>
  <si>
    <t>TOTAL  Art.5 - Arrendamientos</t>
  </si>
  <si>
    <t>Art. 7 - Suministro de tiquetes</t>
  </si>
  <si>
    <r>
      <rPr>
        <b/>
        <sz val="10"/>
        <rFont val="Verdana"/>
        <family val="2"/>
      </rPr>
      <t>TOTAL Art.7</t>
    </r>
    <r>
      <rPr>
        <sz val="10"/>
        <rFont val="Verdana"/>
        <family val="2"/>
      </rPr>
      <t xml:space="preserve"> Servicios de transporte de pasajeros</t>
    </r>
  </si>
  <si>
    <t>Art. 8. Reconocimiento de viáticos</t>
  </si>
  <si>
    <t>Viáticos de los funcionarios en comision</t>
  </si>
  <si>
    <t>Servicio de alojamiento estadías cortas</t>
  </si>
  <si>
    <t>Otros servicios de alojamiento</t>
  </si>
  <si>
    <t>TOTAL  Art.8</t>
  </si>
  <si>
    <t>Art. 11 - Eventos</t>
  </si>
  <si>
    <t>Servicio de suministro de comidas</t>
  </si>
  <si>
    <t>Servicio de suministro de bebidas para consumo</t>
  </si>
  <si>
    <t xml:space="preserve">Servicio de organización y asistencia de convenciones </t>
  </si>
  <si>
    <t>Otros servicios de esparcimiento (bienestar)</t>
  </si>
  <si>
    <t>TOTAL  Art.11</t>
  </si>
  <si>
    <t>Art. 13 - Vigilancia</t>
  </si>
  <si>
    <r>
      <rPr>
        <b/>
        <sz val="10"/>
        <rFont val="Verdana"/>
        <family val="2"/>
      </rPr>
      <t>TOTAL Art.13</t>
    </r>
    <r>
      <rPr>
        <sz val="10"/>
        <rFont val="Verdana"/>
        <family val="2"/>
      </rPr>
      <t xml:space="preserve"> Servicios de seguridad y vigilancia</t>
    </r>
  </si>
  <si>
    <t>Art. 14 - Vehículos oficiales</t>
  </si>
  <si>
    <r>
      <rPr>
        <b/>
        <sz val="10"/>
        <rFont val="Verdana"/>
        <family val="2"/>
      </rPr>
      <t>TOTAL Art.14</t>
    </r>
    <r>
      <rPr>
        <sz val="10"/>
        <rFont val="Verdana"/>
        <family val="2"/>
      </rPr>
      <t xml:space="preserve"> Vehículos automotores, remolques</t>
    </r>
  </si>
  <si>
    <t>Art. 15 - Ahorro en publicidad estatal</t>
  </si>
  <si>
    <r>
      <rPr>
        <b/>
        <sz val="10"/>
        <rFont val="Verdana"/>
        <family val="2"/>
      </rPr>
      <t>TOTAL Art.15</t>
    </r>
    <r>
      <rPr>
        <sz val="10"/>
        <rFont val="Verdana"/>
        <family val="2"/>
      </rPr>
      <t xml:space="preserve"> Servicios de publicidad y/o espacios publicitarios</t>
    </r>
  </si>
  <si>
    <t>Art.16 - Papelería y Telefonía</t>
  </si>
  <si>
    <t>Pasta de papel, papel y carton</t>
  </si>
  <si>
    <t>Libros de registros lib de contab</t>
  </si>
  <si>
    <t>Otros art manufacturados</t>
  </si>
  <si>
    <t>Máquinas para of y contabilidad</t>
  </si>
  <si>
    <t>Otras maq para usos especiales</t>
  </si>
  <si>
    <t>Serv de edición, impresión</t>
  </si>
  <si>
    <t>Libros impresos</t>
  </si>
  <si>
    <t>Servicio de telefonia y otras telecomunicaciones</t>
  </si>
  <si>
    <t>TOTAL Art. 16</t>
  </si>
  <si>
    <t>Art. 17 - Suscripción a periódicos y revistas, publicaciones y base de datos</t>
  </si>
  <si>
    <t>Servicio de contenido en linea</t>
  </si>
  <si>
    <t>Diarios, revistas y publicaciones  por lo menos 4 veces por semana</t>
  </si>
  <si>
    <t>TOTAL Art. 17</t>
  </si>
  <si>
    <t>Art. 22 - Sostenibilidad ambiental (consumo de agua y energía)</t>
  </si>
  <si>
    <t>Servicio de alcantarillado, servicio de limpieza, tratamiento de aguas residuales y tanques sépticos</t>
  </si>
  <si>
    <t>Servicio de distribución de electricidad</t>
  </si>
  <si>
    <t>TOTAL Art.22</t>
  </si>
  <si>
    <t xml:space="preserve">TOTAL </t>
  </si>
  <si>
    <t xml:space="preserve">Fuente: SIIF 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</si>
</sst>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b/>
      <u/>
      <sz val="12"/>
      <color theme="0"/>
      <name val="Verdana"/>
      <family val="2"/>
    </font>
    <font>
      <sz val="8"/>
      <color theme="1"/>
      <name val="Verdana"/>
      <family val="2"/>
    </font>
    <font>
      <sz val="9"/>
      <color rgb="FFFF0000"/>
      <name val="Verdana"/>
      <family val="2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justify" vertical="center"/>
      <protection locked="0"/>
    </xf>
    <xf numFmtId="165" fontId="5" fillId="4" borderId="10" xfId="1" applyNumberFormat="1" applyFont="1" applyFill="1" applyBorder="1" applyAlignment="1" applyProtection="1">
      <alignment horizontal="center" vertical="center" wrapText="1"/>
      <protection locked="0"/>
    </xf>
    <xf numFmtId="165" fontId="5" fillId="4" borderId="10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10" xfId="0" applyNumberFormat="1" applyFont="1" applyFill="1" applyBorder="1" applyAlignment="1">
      <alignment horizontal="center" vertical="center" wrapText="1"/>
    </xf>
    <xf numFmtId="165" fontId="5" fillId="5" borderId="11" xfId="1" applyNumberFormat="1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165" fontId="6" fillId="4" borderId="9" xfId="1" applyNumberFormat="1" applyFont="1" applyFill="1" applyBorder="1" applyAlignment="1" applyProtection="1">
      <alignment horizontal="center" vertical="center"/>
      <protection locked="0"/>
    </xf>
    <xf numFmtId="165" fontId="6" fillId="5" borderId="9" xfId="1" applyNumberFormat="1" applyFont="1" applyFill="1" applyBorder="1" applyAlignment="1" applyProtection="1">
      <alignment horizontal="center" vertical="center"/>
    </xf>
    <xf numFmtId="165" fontId="6" fillId="5" borderId="11" xfId="1" applyNumberFormat="1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justify" vertical="center" wrapText="1"/>
      <protection locked="0"/>
    </xf>
    <xf numFmtId="165" fontId="5" fillId="4" borderId="9" xfId="1" applyNumberFormat="1" applyFont="1" applyFill="1" applyBorder="1" applyAlignment="1" applyProtection="1">
      <alignment horizontal="center" vertical="center"/>
      <protection locked="0"/>
    </xf>
    <xf numFmtId="165" fontId="5" fillId="5" borderId="9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10" fontId="8" fillId="5" borderId="16" xfId="2" applyNumberFormat="1" applyFont="1" applyFill="1" applyBorder="1" applyAlignment="1" applyProtection="1">
      <alignment horizontal="center" vertical="center"/>
    </xf>
    <xf numFmtId="10" fontId="6" fillId="5" borderId="16" xfId="2" applyNumberFormat="1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5" fontId="6" fillId="4" borderId="9" xfId="3" applyNumberFormat="1" applyFont="1" applyFill="1" applyBorder="1" applyAlignment="1" applyProtection="1">
      <alignment horizontal="center" vertical="center"/>
      <protection locked="0"/>
    </xf>
    <xf numFmtId="165" fontId="6" fillId="5" borderId="9" xfId="3" applyNumberFormat="1" applyFont="1" applyFill="1" applyBorder="1" applyAlignment="1" applyProtection="1">
      <alignment horizontal="center" vertical="center"/>
    </xf>
    <xf numFmtId="165" fontId="5" fillId="4" borderId="9" xfId="1" applyNumberFormat="1" applyFont="1" applyFill="1" applyBorder="1" applyAlignment="1" applyProtection="1">
      <alignment horizontal="center" vertical="center" wrapText="1"/>
      <protection locked="0"/>
    </xf>
    <xf numFmtId="165" fontId="5" fillId="5" borderId="9" xfId="1" applyNumberFormat="1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justify" vertical="center"/>
      <protection locked="0"/>
    </xf>
    <xf numFmtId="165" fontId="6" fillId="4" borderId="9" xfId="1" applyNumberFormat="1" applyFont="1" applyFill="1" applyBorder="1" applyAlignment="1" applyProtection="1">
      <alignment horizontal="center" vertical="center" wrapText="1"/>
      <protection locked="0"/>
    </xf>
    <xf numFmtId="165" fontId="6" fillId="5" borderId="9" xfId="1" applyNumberFormat="1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justify" vertical="center" wrapText="1"/>
      <protection locked="0"/>
    </xf>
    <xf numFmtId="165" fontId="5" fillId="4" borderId="20" xfId="1" applyNumberFormat="1" applyFont="1" applyFill="1" applyBorder="1" applyAlignment="1" applyProtection="1">
      <alignment horizontal="center" vertical="center"/>
      <protection locked="0"/>
    </xf>
    <xf numFmtId="165" fontId="5" fillId="5" borderId="20" xfId="1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65" fontId="4" fillId="2" borderId="6" xfId="0" applyNumberFormat="1" applyFont="1" applyFill="1" applyBorder="1" applyAlignment="1" applyProtection="1">
      <alignment horizontal="center" vertical="center"/>
      <protection locked="0"/>
    </xf>
    <xf numFmtId="165" fontId="4" fillId="2" borderId="6" xfId="0" applyNumberFormat="1" applyFont="1" applyFill="1" applyBorder="1" applyAlignment="1">
      <alignment horizontal="center" vertical="center"/>
    </xf>
    <xf numFmtId="10" fontId="9" fillId="2" borderId="7" xfId="2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165" fontId="11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10" fontId="12" fillId="5" borderId="16" xfId="2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334508</xdr:colOff>
      <xdr:row>1</xdr:row>
      <xdr:rowOff>63502</xdr:rowOff>
    </xdr:from>
    <xdr:to>
      <xdr:col>9</xdr:col>
      <xdr:colOff>1070429</xdr:colOff>
      <xdr:row>1</xdr:row>
      <xdr:rowOff>1218263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33D8BF-3B4D-CD5A-5064-43CF119B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21794" y="317502"/>
          <a:ext cx="2613706" cy="1154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tabSelected="1" zoomScale="70" zoomScaleNormal="70" workbookViewId="0">
      <selection activeCell="M12" sqref="M12"/>
    </sheetView>
  </sheetViews>
  <sheetFormatPr baseColWidth="10" defaultColWidth="11.453125" defaultRowHeight="11.5" x14ac:dyDescent="0.35"/>
  <cols>
    <col min="1" max="1" width="4.453125" style="1" customWidth="1"/>
    <col min="2" max="2" width="32.54296875" style="1" customWidth="1"/>
    <col min="3" max="3" width="41.26953125" style="1" customWidth="1"/>
    <col min="4" max="4" width="24" style="1" customWidth="1"/>
    <col min="5" max="5" width="24.26953125" style="1" customWidth="1"/>
    <col min="6" max="7" width="26.1796875" style="1" customWidth="1"/>
    <col min="8" max="9" width="26.81640625" style="1" customWidth="1"/>
    <col min="10" max="10" width="18.90625" style="1" customWidth="1"/>
    <col min="11" max="16384" width="11.453125" style="1"/>
  </cols>
  <sheetData>
    <row r="1" spans="2:10" ht="20" customHeight="1" thickBot="1" x14ac:dyDescent="0.4"/>
    <row r="2" spans="2:10" ht="98.5" customHeight="1" thickBot="1" x14ac:dyDescent="0.4">
      <c r="B2" s="2" t="s">
        <v>0</v>
      </c>
      <c r="C2" s="3"/>
      <c r="D2" s="3"/>
      <c r="E2" s="3"/>
      <c r="F2" s="3"/>
      <c r="G2" s="3"/>
      <c r="H2" s="3"/>
      <c r="I2" s="4"/>
      <c r="J2" s="5"/>
    </row>
    <row r="3" spans="2:10" ht="63" customHeight="1" thickBot="1" x14ac:dyDescent="0.4"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2:10" ht="54" x14ac:dyDescent="0.35">
      <c r="B4" s="10" t="s">
        <v>10</v>
      </c>
      <c r="C4" s="11" t="s">
        <v>11</v>
      </c>
      <c r="D4" s="12">
        <v>1479838664</v>
      </c>
      <c r="E4" s="13">
        <v>0</v>
      </c>
      <c r="F4" s="14">
        <f>+D4+E4</f>
        <v>1479838664</v>
      </c>
      <c r="G4" s="13">
        <v>0</v>
      </c>
      <c r="H4" s="12">
        <v>1493000000</v>
      </c>
      <c r="I4" s="15">
        <f>+H4+G4</f>
        <v>1493000000</v>
      </c>
      <c r="J4" s="51">
        <f>IFERROR(I4/F4-1,0)</f>
        <v>8.893764111031599E-3</v>
      </c>
    </row>
    <row r="5" spans="2:10" ht="20" customHeight="1" x14ac:dyDescent="0.35">
      <c r="B5" s="16" t="s">
        <v>12</v>
      </c>
      <c r="C5" s="11" t="s">
        <v>13</v>
      </c>
      <c r="D5" s="17">
        <v>34737726</v>
      </c>
      <c r="E5" s="17">
        <v>0</v>
      </c>
      <c r="F5" s="18">
        <f>+D5+E5</f>
        <v>34737726</v>
      </c>
      <c r="G5" s="17">
        <v>0</v>
      </c>
      <c r="H5" s="17">
        <v>34000000</v>
      </c>
      <c r="I5" s="19">
        <f>+H5+G5</f>
        <v>34000000</v>
      </c>
      <c r="J5" s="26">
        <f t="shared" ref="J5:J6" si="0">IFERROR(I5/F5-1,0)</f>
        <v>-2.1237026280879756E-2</v>
      </c>
    </row>
    <row r="6" spans="2:10" ht="20" customHeight="1" x14ac:dyDescent="0.35">
      <c r="B6" s="20"/>
      <c r="C6" s="11" t="s">
        <v>14</v>
      </c>
      <c r="D6" s="17">
        <v>116742622</v>
      </c>
      <c r="E6" s="17">
        <v>0</v>
      </c>
      <c r="F6" s="18">
        <f>+D6+E6</f>
        <v>116742622</v>
      </c>
      <c r="G6" s="17">
        <v>0</v>
      </c>
      <c r="H6" s="17">
        <v>118000000</v>
      </c>
      <c r="I6" s="19">
        <f>+H6+G6</f>
        <v>118000000</v>
      </c>
      <c r="J6" s="26">
        <f t="shared" si="0"/>
        <v>1.0770513617554434E-2</v>
      </c>
    </row>
    <row r="7" spans="2:10" s="25" customFormat="1" ht="20" customHeight="1" x14ac:dyDescent="0.35">
      <c r="B7" s="21"/>
      <c r="C7" s="22" t="s">
        <v>15</v>
      </c>
      <c r="D7" s="23">
        <f>SUM(D5:D6)</f>
        <v>151480348</v>
      </c>
      <c r="E7" s="23">
        <f t="shared" ref="E7" si="1">SUM(E5:E6)</f>
        <v>0</v>
      </c>
      <c r="F7" s="24">
        <f>SUM(F5:F6)</f>
        <v>151480348</v>
      </c>
      <c r="G7" s="23">
        <f>SUM(G5:G6)</f>
        <v>0</v>
      </c>
      <c r="H7" s="23">
        <f>SUM(H5:H6)</f>
        <v>152000000</v>
      </c>
      <c r="I7" s="24">
        <f>SUM(I5:I6)</f>
        <v>152000000</v>
      </c>
      <c r="J7" s="51">
        <f>IFERROR(I7/F7-1,0)</f>
        <v>3.4304911948050965E-3</v>
      </c>
    </row>
    <row r="8" spans="2:10" ht="13.5" x14ac:dyDescent="0.35">
      <c r="B8" s="16" t="s">
        <v>16</v>
      </c>
      <c r="C8" s="11" t="s">
        <v>17</v>
      </c>
      <c r="D8" s="17">
        <v>0</v>
      </c>
      <c r="E8" s="17">
        <v>0</v>
      </c>
      <c r="F8" s="18">
        <f>+D8+E8</f>
        <v>0</v>
      </c>
      <c r="G8" s="17">
        <v>0</v>
      </c>
      <c r="H8" s="17">
        <v>0</v>
      </c>
      <c r="I8" s="19">
        <f t="shared" ref="I8:I23" si="2">+H8+G8</f>
        <v>0</v>
      </c>
      <c r="J8" s="26">
        <f>IFERROR(I8/F8-1,0)</f>
        <v>0</v>
      </c>
    </row>
    <row r="9" spans="2:10" ht="27" x14ac:dyDescent="0.35">
      <c r="B9" s="20"/>
      <c r="C9" s="11" t="s">
        <v>18</v>
      </c>
      <c r="D9" s="17">
        <v>0</v>
      </c>
      <c r="E9" s="17">
        <v>0</v>
      </c>
      <c r="F9" s="18">
        <f>+D9+E9</f>
        <v>0</v>
      </c>
      <c r="G9" s="17">
        <v>0</v>
      </c>
      <c r="H9" s="17">
        <v>0</v>
      </c>
      <c r="I9" s="19">
        <f t="shared" si="2"/>
        <v>0</v>
      </c>
      <c r="J9" s="26">
        <f>IFERROR(I9/F9-1,0)</f>
        <v>0</v>
      </c>
    </row>
    <row r="10" spans="2:10" ht="20" customHeight="1" x14ac:dyDescent="0.35">
      <c r="B10" s="20"/>
      <c r="C10" s="11" t="s">
        <v>19</v>
      </c>
      <c r="D10" s="17">
        <v>0</v>
      </c>
      <c r="E10" s="17">
        <v>8380000</v>
      </c>
      <c r="F10" s="18">
        <f>+D10+E10</f>
        <v>8380000</v>
      </c>
      <c r="G10" s="17">
        <v>0</v>
      </c>
      <c r="H10" s="17">
        <v>0</v>
      </c>
      <c r="I10" s="19">
        <f t="shared" si="2"/>
        <v>0</v>
      </c>
      <c r="J10" s="27">
        <f t="shared" ref="J4:J16" si="3">+I10/F10-1</f>
        <v>-1</v>
      </c>
    </row>
    <row r="11" spans="2:10" s="25" customFormat="1" ht="20" customHeight="1" x14ac:dyDescent="0.35">
      <c r="B11" s="21"/>
      <c r="C11" s="22" t="s">
        <v>20</v>
      </c>
      <c r="D11" s="23">
        <f t="shared" ref="D11:I11" si="4">SUM(D8:D10)</f>
        <v>0</v>
      </c>
      <c r="E11" s="23">
        <f t="shared" si="4"/>
        <v>8380000</v>
      </c>
      <c r="F11" s="24">
        <f t="shared" si="4"/>
        <v>8380000</v>
      </c>
      <c r="G11" s="23">
        <f t="shared" si="4"/>
        <v>0</v>
      </c>
      <c r="H11" s="23">
        <f t="shared" si="4"/>
        <v>0</v>
      </c>
      <c r="I11" s="24">
        <f t="shared" si="4"/>
        <v>0</v>
      </c>
      <c r="J11" s="51">
        <f>IFERROR(I11/F11-1,0)</f>
        <v>-1</v>
      </c>
    </row>
    <row r="12" spans="2:10" ht="27" x14ac:dyDescent="0.35">
      <c r="B12" s="16" t="s">
        <v>21</v>
      </c>
      <c r="C12" s="11" t="s">
        <v>22</v>
      </c>
      <c r="D12" s="17">
        <v>1429543232</v>
      </c>
      <c r="E12" s="17">
        <v>0</v>
      </c>
      <c r="F12" s="18">
        <f>+D12+E12</f>
        <v>1429543232</v>
      </c>
      <c r="G12" s="17">
        <v>0</v>
      </c>
      <c r="H12" s="17">
        <v>1440840283</v>
      </c>
      <c r="I12" s="19">
        <f t="shared" si="2"/>
        <v>1440840283</v>
      </c>
      <c r="J12" s="26">
        <f>IFERROR(I12/F12-1,0)</f>
        <v>7.9025598856461432E-3</v>
      </c>
    </row>
    <row r="13" spans="2:10" ht="20" customHeight="1" x14ac:dyDescent="0.35">
      <c r="B13" s="20"/>
      <c r="C13" s="11" t="s">
        <v>23</v>
      </c>
      <c r="D13" s="17">
        <v>0</v>
      </c>
      <c r="E13" s="17">
        <v>0</v>
      </c>
      <c r="F13" s="18">
        <f>+D13+E13</f>
        <v>0</v>
      </c>
      <c r="G13" s="17">
        <v>0</v>
      </c>
      <c r="H13" s="17">
        <v>0</v>
      </c>
      <c r="I13" s="19">
        <f t="shared" si="2"/>
        <v>0</v>
      </c>
      <c r="J13" s="26">
        <f>IFERROR(I13/F13-1,0)</f>
        <v>0</v>
      </c>
    </row>
    <row r="14" spans="2:10" s="25" customFormat="1" ht="20" customHeight="1" x14ac:dyDescent="0.35">
      <c r="B14" s="21"/>
      <c r="C14" s="22" t="s">
        <v>24</v>
      </c>
      <c r="D14" s="23">
        <f t="shared" ref="D14:I14" si="5">SUM(D12:D13)</f>
        <v>1429543232</v>
      </c>
      <c r="E14" s="23">
        <f t="shared" si="5"/>
        <v>0</v>
      </c>
      <c r="F14" s="24">
        <f t="shared" si="5"/>
        <v>1429543232</v>
      </c>
      <c r="G14" s="23">
        <f t="shared" si="5"/>
        <v>0</v>
      </c>
      <c r="H14" s="23">
        <f t="shared" si="5"/>
        <v>1440840283</v>
      </c>
      <c r="I14" s="24">
        <f t="shared" si="5"/>
        <v>1440840283</v>
      </c>
      <c r="J14" s="51">
        <f>IFERROR(I14/F14-1,0)</f>
        <v>7.9025598856461432E-3</v>
      </c>
    </row>
    <row r="15" spans="2:10" ht="27" x14ac:dyDescent="0.35">
      <c r="B15" s="28" t="s">
        <v>25</v>
      </c>
      <c r="C15" s="11" t="s">
        <v>26</v>
      </c>
      <c r="D15" s="23">
        <v>128427450</v>
      </c>
      <c r="E15" s="23">
        <v>597703.66</v>
      </c>
      <c r="F15" s="24">
        <f>+D15+E15</f>
        <v>129025153.66</v>
      </c>
      <c r="G15" s="23">
        <v>0</v>
      </c>
      <c r="H15" s="23">
        <v>86400000</v>
      </c>
      <c r="I15" s="15">
        <f t="shared" si="2"/>
        <v>86400000</v>
      </c>
      <c r="J15" s="51">
        <f>IFERROR(I15/F15-1,0)</f>
        <v>-0.3303631303731942</v>
      </c>
    </row>
    <row r="16" spans="2:10" ht="20" customHeight="1" x14ac:dyDescent="0.35">
      <c r="B16" s="16" t="s">
        <v>27</v>
      </c>
      <c r="C16" s="11" t="s">
        <v>28</v>
      </c>
      <c r="D16" s="17">
        <v>97809762</v>
      </c>
      <c r="E16" s="17">
        <v>0</v>
      </c>
      <c r="F16" s="18">
        <f>+D16+E16</f>
        <v>97809762</v>
      </c>
      <c r="G16" s="17">
        <v>0</v>
      </c>
      <c r="H16" s="17">
        <v>70000000</v>
      </c>
      <c r="I16" s="19">
        <f t="shared" si="2"/>
        <v>70000000</v>
      </c>
      <c r="J16" s="26">
        <f>IFERROR(I16/F16-1,0)</f>
        <v>-0.28432501451133274</v>
      </c>
    </row>
    <row r="17" spans="2:10" ht="20" customHeight="1" x14ac:dyDescent="0.35">
      <c r="B17" s="20"/>
      <c r="C17" s="11" t="s">
        <v>29</v>
      </c>
      <c r="D17" s="17">
        <v>5940247</v>
      </c>
      <c r="E17" s="17">
        <v>0</v>
      </c>
      <c r="F17" s="18">
        <f t="shared" ref="F17:F18" si="6">+D17+E17</f>
        <v>5940247</v>
      </c>
      <c r="G17" s="17">
        <v>0</v>
      </c>
      <c r="H17" s="17">
        <v>8026900</v>
      </c>
      <c r="I17" s="19">
        <f t="shared" si="2"/>
        <v>8026900</v>
      </c>
      <c r="J17" s="26">
        <f>IFERROR(I17/F17-1,0)</f>
        <v>0.35127377699950868</v>
      </c>
    </row>
    <row r="18" spans="2:10" ht="20" customHeight="1" x14ac:dyDescent="0.35">
      <c r="B18" s="20"/>
      <c r="C18" s="11" t="s">
        <v>30</v>
      </c>
      <c r="D18" s="17"/>
      <c r="E18" s="17"/>
      <c r="F18" s="18">
        <f t="shared" si="6"/>
        <v>0</v>
      </c>
      <c r="G18" s="17">
        <v>0</v>
      </c>
      <c r="H18" s="17">
        <v>0</v>
      </c>
      <c r="I18" s="19">
        <f t="shared" si="2"/>
        <v>0</v>
      </c>
      <c r="J18" s="26">
        <f>IFERROR(I18/F18-1,0)</f>
        <v>0</v>
      </c>
    </row>
    <row r="19" spans="2:10" s="25" customFormat="1" ht="20" customHeight="1" x14ac:dyDescent="0.35">
      <c r="B19" s="21"/>
      <c r="C19" s="22" t="s">
        <v>31</v>
      </c>
      <c r="D19" s="23">
        <f t="shared" ref="D19:I19" si="7">SUM(D16:D18)</f>
        <v>103750009</v>
      </c>
      <c r="E19" s="23">
        <f t="shared" si="7"/>
        <v>0</v>
      </c>
      <c r="F19" s="24">
        <f t="shared" si="7"/>
        <v>103750009</v>
      </c>
      <c r="G19" s="23">
        <f t="shared" si="7"/>
        <v>0</v>
      </c>
      <c r="H19" s="23">
        <f>SUM(H16:H18)</f>
        <v>78026900</v>
      </c>
      <c r="I19" s="24">
        <f t="shared" si="7"/>
        <v>78026900</v>
      </c>
      <c r="J19" s="51">
        <f>IFERROR(I19/F19-1,0)</f>
        <v>-0.24793355921540206</v>
      </c>
    </row>
    <row r="20" spans="2:10" ht="20" customHeight="1" x14ac:dyDescent="0.35">
      <c r="B20" s="16" t="s">
        <v>32</v>
      </c>
      <c r="C20" s="11" t="s">
        <v>33</v>
      </c>
      <c r="D20" s="17">
        <v>6624149.5300000003</v>
      </c>
      <c r="E20" s="17">
        <v>0</v>
      </c>
      <c r="F20" s="18">
        <f>+D20+E20</f>
        <v>6624149.5300000003</v>
      </c>
      <c r="G20" s="17">
        <v>0</v>
      </c>
      <c r="H20" s="17">
        <v>4473100</v>
      </c>
      <c r="I20" s="19">
        <f t="shared" si="2"/>
        <v>4473100</v>
      </c>
      <c r="J20" s="26">
        <f>IFERROR(I20/F20-1,0)</f>
        <v>-0.32472840781418777</v>
      </c>
    </row>
    <row r="21" spans="2:10" ht="27" x14ac:dyDescent="0.35">
      <c r="B21" s="20"/>
      <c r="C21" s="11" t="s">
        <v>34</v>
      </c>
      <c r="D21" s="17">
        <v>0</v>
      </c>
      <c r="E21" s="29">
        <v>0</v>
      </c>
      <c r="F21" s="30">
        <f t="shared" ref="F21:F23" si="8">+D21+E21</f>
        <v>0</v>
      </c>
      <c r="G21" s="29">
        <v>0</v>
      </c>
      <c r="H21" s="17">
        <v>0</v>
      </c>
      <c r="I21" s="19">
        <f t="shared" si="2"/>
        <v>0</v>
      </c>
      <c r="J21" s="26">
        <f>IFERROR(I21/F21-1,0)</f>
        <v>0</v>
      </c>
    </row>
    <row r="22" spans="2:10" ht="27" x14ac:dyDescent="0.35">
      <c r="B22" s="20"/>
      <c r="C22" s="11" t="s">
        <v>35</v>
      </c>
      <c r="D22" s="17">
        <v>0</v>
      </c>
      <c r="E22" s="17">
        <v>0</v>
      </c>
      <c r="F22" s="18">
        <f t="shared" si="8"/>
        <v>0</v>
      </c>
      <c r="G22" s="17">
        <v>0</v>
      </c>
      <c r="H22" s="17">
        <v>0</v>
      </c>
      <c r="I22" s="19">
        <f t="shared" si="2"/>
        <v>0</v>
      </c>
      <c r="J22" s="26">
        <f>IFERROR(I22/F22-1,0)</f>
        <v>0</v>
      </c>
    </row>
    <row r="23" spans="2:10" ht="27" x14ac:dyDescent="0.35">
      <c r="B23" s="20"/>
      <c r="C23" s="11" t="s">
        <v>36</v>
      </c>
      <c r="D23" s="17">
        <v>98845142</v>
      </c>
      <c r="E23" s="17">
        <v>0</v>
      </c>
      <c r="F23" s="18">
        <f t="shared" si="8"/>
        <v>98845142</v>
      </c>
      <c r="G23" s="17">
        <v>0</v>
      </c>
      <c r="H23" s="17">
        <v>50000000</v>
      </c>
      <c r="I23" s="19">
        <f t="shared" si="2"/>
        <v>50000000</v>
      </c>
      <c r="J23" s="26">
        <f>IFERROR(I23/F23-1,0)</f>
        <v>-0.49415824603701819</v>
      </c>
    </row>
    <row r="24" spans="2:10" s="25" customFormat="1" ht="20" customHeight="1" x14ac:dyDescent="0.35">
      <c r="B24" s="21"/>
      <c r="C24" s="22" t="s">
        <v>37</v>
      </c>
      <c r="D24" s="31">
        <f t="shared" ref="D24:I24" si="9">SUM(D20:D23)</f>
        <v>105469291.53</v>
      </c>
      <c r="E24" s="31">
        <f t="shared" si="9"/>
        <v>0</v>
      </c>
      <c r="F24" s="32">
        <f t="shared" si="9"/>
        <v>105469291.53</v>
      </c>
      <c r="G24" s="31">
        <f t="shared" si="9"/>
        <v>0</v>
      </c>
      <c r="H24" s="31">
        <f t="shared" si="9"/>
        <v>54473100</v>
      </c>
      <c r="I24" s="32">
        <f t="shared" si="9"/>
        <v>54473100</v>
      </c>
      <c r="J24" s="51">
        <f>IFERROR(I24/F24-1,0)</f>
        <v>-0.48351696299670788</v>
      </c>
    </row>
    <row r="25" spans="2:10" s="25" customFormat="1" ht="27" x14ac:dyDescent="0.35">
      <c r="B25" s="28" t="s">
        <v>38</v>
      </c>
      <c r="C25" s="11" t="s">
        <v>39</v>
      </c>
      <c r="D25" s="23">
        <v>0</v>
      </c>
      <c r="E25" s="23">
        <v>0</v>
      </c>
      <c r="F25" s="24">
        <f t="shared" ref="F25:F35" si="10">+D25+E25</f>
        <v>0</v>
      </c>
      <c r="G25" s="23">
        <v>0</v>
      </c>
      <c r="H25" s="23">
        <v>0</v>
      </c>
      <c r="I25" s="15">
        <f>+H25+G25</f>
        <v>0</v>
      </c>
      <c r="J25" s="51">
        <f>IFERROR(I25/F25-1,0)</f>
        <v>0</v>
      </c>
    </row>
    <row r="26" spans="2:10" ht="27" x14ac:dyDescent="0.35">
      <c r="B26" s="28" t="s">
        <v>40</v>
      </c>
      <c r="C26" s="11" t="s">
        <v>41</v>
      </c>
      <c r="D26" s="23">
        <v>0</v>
      </c>
      <c r="E26" s="23">
        <v>0</v>
      </c>
      <c r="F26" s="24">
        <f t="shared" si="10"/>
        <v>0</v>
      </c>
      <c r="G26" s="23">
        <v>0</v>
      </c>
      <c r="H26" s="23">
        <v>0</v>
      </c>
      <c r="I26" s="15">
        <f>+H26+G26</f>
        <v>0</v>
      </c>
      <c r="J26" s="51">
        <f>IFERROR(I26/F26-1,0)</f>
        <v>0</v>
      </c>
    </row>
    <row r="27" spans="2:10" ht="27" x14ac:dyDescent="0.35">
      <c r="B27" s="28" t="s">
        <v>42</v>
      </c>
      <c r="C27" s="11" t="s">
        <v>43</v>
      </c>
      <c r="D27" s="23">
        <v>0</v>
      </c>
      <c r="E27" s="23">
        <v>0</v>
      </c>
      <c r="F27" s="24">
        <f t="shared" si="10"/>
        <v>0</v>
      </c>
      <c r="G27" s="23">
        <v>0</v>
      </c>
      <c r="H27" s="23">
        <v>0</v>
      </c>
      <c r="I27" s="15">
        <f>+H27+G27</f>
        <v>0</v>
      </c>
      <c r="J27" s="51">
        <f>IFERROR(I27/F27-1,0)</f>
        <v>0</v>
      </c>
    </row>
    <row r="28" spans="2:10" ht="20" customHeight="1" x14ac:dyDescent="0.35">
      <c r="B28" s="33" t="s">
        <v>44</v>
      </c>
      <c r="C28" s="11" t="s">
        <v>45</v>
      </c>
      <c r="D28" s="17">
        <v>22128457</v>
      </c>
      <c r="E28" s="17">
        <v>0</v>
      </c>
      <c r="F28" s="18">
        <f t="shared" si="10"/>
        <v>22128457</v>
      </c>
      <c r="G28" s="17">
        <v>0</v>
      </c>
      <c r="H28" s="17">
        <v>22200000</v>
      </c>
      <c r="I28" s="19">
        <f t="shared" ref="I28:I41" si="11">+H28+G28</f>
        <v>22200000</v>
      </c>
      <c r="J28" s="26">
        <f t="shared" ref="J28:J33" si="12">IFERROR(I28/F28-1,0)</f>
        <v>3.2330767572270602E-3</v>
      </c>
    </row>
    <row r="29" spans="2:10" ht="20" customHeight="1" x14ac:dyDescent="0.35">
      <c r="B29" s="34"/>
      <c r="C29" s="11" t="s">
        <v>46</v>
      </c>
      <c r="D29" s="29">
        <v>0</v>
      </c>
      <c r="E29" s="17">
        <v>0</v>
      </c>
      <c r="F29" s="18">
        <f t="shared" si="10"/>
        <v>0</v>
      </c>
      <c r="G29" s="17">
        <v>0</v>
      </c>
      <c r="H29" s="17">
        <v>0</v>
      </c>
      <c r="I29" s="19">
        <f t="shared" si="11"/>
        <v>0</v>
      </c>
      <c r="J29" s="26">
        <f t="shared" si="12"/>
        <v>0</v>
      </c>
    </row>
    <row r="30" spans="2:10" ht="20" customHeight="1" x14ac:dyDescent="0.35">
      <c r="B30" s="34"/>
      <c r="C30" s="11" t="s">
        <v>47</v>
      </c>
      <c r="D30" s="29">
        <v>0</v>
      </c>
      <c r="E30" s="29">
        <v>0</v>
      </c>
      <c r="F30" s="18">
        <f t="shared" si="10"/>
        <v>0</v>
      </c>
      <c r="G30" s="17">
        <v>0</v>
      </c>
      <c r="H30" s="17">
        <v>0</v>
      </c>
      <c r="I30" s="19">
        <f t="shared" si="11"/>
        <v>0</v>
      </c>
      <c r="J30" s="26">
        <f t="shared" si="12"/>
        <v>0</v>
      </c>
    </row>
    <row r="31" spans="2:10" ht="20" customHeight="1" x14ac:dyDescent="0.35">
      <c r="B31" s="34"/>
      <c r="C31" s="11" t="s">
        <v>48</v>
      </c>
      <c r="D31" s="29">
        <v>0</v>
      </c>
      <c r="E31" s="17">
        <v>0</v>
      </c>
      <c r="F31" s="18">
        <f t="shared" si="10"/>
        <v>0</v>
      </c>
      <c r="G31" s="17">
        <v>0</v>
      </c>
      <c r="H31" s="17">
        <v>0</v>
      </c>
      <c r="I31" s="19">
        <f t="shared" si="11"/>
        <v>0</v>
      </c>
      <c r="J31" s="26">
        <f t="shared" si="12"/>
        <v>0</v>
      </c>
    </row>
    <row r="32" spans="2:10" ht="20" customHeight="1" x14ac:dyDescent="0.35">
      <c r="B32" s="34"/>
      <c r="C32" s="11" t="s">
        <v>49</v>
      </c>
      <c r="D32" s="17">
        <v>0</v>
      </c>
      <c r="E32" s="17">
        <v>0</v>
      </c>
      <c r="F32" s="18">
        <f t="shared" si="10"/>
        <v>0</v>
      </c>
      <c r="G32" s="17">
        <v>0</v>
      </c>
      <c r="H32" s="17">
        <v>0</v>
      </c>
      <c r="I32" s="19">
        <f t="shared" si="11"/>
        <v>0</v>
      </c>
      <c r="J32" s="26">
        <f t="shared" si="12"/>
        <v>0</v>
      </c>
    </row>
    <row r="33" spans="2:10" ht="20" customHeight="1" x14ac:dyDescent="0.35">
      <c r="B33" s="34"/>
      <c r="C33" s="11" t="s">
        <v>50</v>
      </c>
      <c r="D33" s="29">
        <v>38534087.859999999</v>
      </c>
      <c r="E33" s="17">
        <v>0</v>
      </c>
      <c r="F33" s="18">
        <f t="shared" si="10"/>
        <v>38534087.859999999</v>
      </c>
      <c r="G33" s="17">
        <v>0</v>
      </c>
      <c r="H33" s="17">
        <v>0</v>
      </c>
      <c r="I33" s="19">
        <f t="shared" si="11"/>
        <v>0</v>
      </c>
      <c r="J33" s="26">
        <f t="shared" si="12"/>
        <v>-1</v>
      </c>
    </row>
    <row r="34" spans="2:10" ht="20" customHeight="1" x14ac:dyDescent="0.35">
      <c r="B34" s="34"/>
      <c r="C34" s="11" t="s">
        <v>51</v>
      </c>
      <c r="D34" s="29">
        <v>0</v>
      </c>
      <c r="E34" s="17">
        <v>0</v>
      </c>
      <c r="F34" s="18">
        <f t="shared" si="10"/>
        <v>0</v>
      </c>
      <c r="G34" s="17">
        <v>0</v>
      </c>
      <c r="H34" s="17">
        <v>39858000</v>
      </c>
      <c r="I34" s="19">
        <f t="shared" si="11"/>
        <v>39858000</v>
      </c>
      <c r="J34" s="26">
        <f>IFERROR(I34/F34-1,0)</f>
        <v>0</v>
      </c>
    </row>
    <row r="35" spans="2:10" ht="27" x14ac:dyDescent="0.35">
      <c r="B35" s="34"/>
      <c r="C35" s="11" t="s">
        <v>52</v>
      </c>
      <c r="D35" s="17">
        <v>110311742.58</v>
      </c>
      <c r="E35" s="17">
        <v>13210556.42</v>
      </c>
      <c r="F35" s="18">
        <f t="shared" si="10"/>
        <v>123522299</v>
      </c>
      <c r="G35" s="17">
        <v>0</v>
      </c>
      <c r="H35" s="17">
        <v>117500000</v>
      </c>
      <c r="I35" s="19">
        <f t="shared" si="11"/>
        <v>117500000</v>
      </c>
      <c r="J35" s="27">
        <f t="shared" ref="J29:J40" si="13">+I35/F35-1</f>
        <v>-4.8754751561092657E-2</v>
      </c>
    </row>
    <row r="36" spans="2:10" s="25" customFormat="1" ht="20" customHeight="1" x14ac:dyDescent="0.35">
      <c r="B36" s="35"/>
      <c r="C36" s="36" t="s">
        <v>53</v>
      </c>
      <c r="D36" s="31">
        <f t="shared" ref="D36:I36" si="14">SUM(D28:D35)</f>
        <v>170974287.44</v>
      </c>
      <c r="E36" s="31">
        <f t="shared" si="14"/>
        <v>13210556.42</v>
      </c>
      <c r="F36" s="32">
        <f t="shared" si="14"/>
        <v>184184843.86000001</v>
      </c>
      <c r="G36" s="31">
        <f t="shared" si="14"/>
        <v>0</v>
      </c>
      <c r="H36" s="23">
        <f t="shared" si="14"/>
        <v>179558000</v>
      </c>
      <c r="I36" s="24">
        <f t="shared" si="14"/>
        <v>179558000</v>
      </c>
      <c r="J36" s="51">
        <f>IFERROR(I36/F36-1,0)</f>
        <v>-2.5120654680560461E-2</v>
      </c>
    </row>
    <row r="37" spans="2:10" ht="20" customHeight="1" x14ac:dyDescent="0.35">
      <c r="B37" s="33" t="s">
        <v>54</v>
      </c>
      <c r="C37" s="11" t="s">
        <v>55</v>
      </c>
      <c r="D37" s="37">
        <v>0</v>
      </c>
      <c r="E37" s="37">
        <v>0</v>
      </c>
      <c r="F37" s="38">
        <f>+D37+E37</f>
        <v>0</v>
      </c>
      <c r="G37" s="37">
        <v>0</v>
      </c>
      <c r="H37" s="17">
        <v>0</v>
      </c>
      <c r="I37" s="19">
        <f t="shared" si="11"/>
        <v>0</v>
      </c>
      <c r="J37" s="26">
        <f t="shared" ref="J37:J41" si="15">IFERROR(I37/F37-1,0)</f>
        <v>0</v>
      </c>
    </row>
    <row r="38" spans="2:10" ht="27" x14ac:dyDescent="0.35">
      <c r="B38" s="34"/>
      <c r="C38" s="11" t="s">
        <v>56</v>
      </c>
      <c r="D38" s="37">
        <v>0</v>
      </c>
      <c r="E38" s="37">
        <v>0</v>
      </c>
      <c r="F38" s="38">
        <f t="shared" ref="F38" si="16">+D38+E38</f>
        <v>0</v>
      </c>
      <c r="G38" s="37">
        <v>0</v>
      </c>
      <c r="H38" s="17">
        <v>0</v>
      </c>
      <c r="I38" s="19">
        <f t="shared" si="11"/>
        <v>0</v>
      </c>
      <c r="J38" s="26">
        <f t="shared" si="15"/>
        <v>0</v>
      </c>
    </row>
    <row r="39" spans="2:10" s="25" customFormat="1" ht="20" customHeight="1" x14ac:dyDescent="0.35">
      <c r="B39" s="35"/>
      <c r="C39" s="36" t="s">
        <v>57</v>
      </c>
      <c r="D39" s="31">
        <f t="shared" ref="D39:I39" si="17">SUM(D37:D38)</f>
        <v>0</v>
      </c>
      <c r="E39" s="31">
        <f t="shared" si="17"/>
        <v>0</v>
      </c>
      <c r="F39" s="32">
        <f t="shared" si="17"/>
        <v>0</v>
      </c>
      <c r="G39" s="31">
        <f t="shared" si="17"/>
        <v>0</v>
      </c>
      <c r="H39" s="31">
        <f t="shared" si="17"/>
        <v>0</v>
      </c>
      <c r="I39" s="32">
        <f t="shared" si="17"/>
        <v>0</v>
      </c>
      <c r="J39" s="51">
        <f>IFERROR(I39/F39-1,0)</f>
        <v>0</v>
      </c>
    </row>
    <row r="40" spans="2:10" ht="40.5" x14ac:dyDescent="0.35">
      <c r="B40" s="16" t="s">
        <v>58</v>
      </c>
      <c r="C40" s="11" t="s">
        <v>59</v>
      </c>
      <c r="D40" s="17">
        <v>5019524</v>
      </c>
      <c r="E40" s="17">
        <v>0</v>
      </c>
      <c r="F40" s="38">
        <f t="shared" ref="F40:F41" si="18">+D40+E40</f>
        <v>5019524</v>
      </c>
      <c r="G40" s="37">
        <v>0</v>
      </c>
      <c r="H40" s="17">
        <v>5800000</v>
      </c>
      <c r="I40" s="19">
        <f t="shared" si="11"/>
        <v>5800000</v>
      </c>
      <c r="J40" s="26">
        <f t="shared" si="15"/>
        <v>0.15548805026133961</v>
      </c>
    </row>
    <row r="41" spans="2:10" ht="20" customHeight="1" x14ac:dyDescent="0.35">
      <c r="B41" s="20"/>
      <c r="C41" s="11" t="s">
        <v>60</v>
      </c>
      <c r="D41" s="29">
        <v>76074982</v>
      </c>
      <c r="E41" s="17">
        <v>0</v>
      </c>
      <c r="F41" s="38">
        <f t="shared" si="18"/>
        <v>76074982</v>
      </c>
      <c r="G41" s="37">
        <v>0</v>
      </c>
      <c r="H41" s="17">
        <v>88800000</v>
      </c>
      <c r="I41" s="19">
        <f t="shared" si="11"/>
        <v>88800000</v>
      </c>
      <c r="J41" s="26">
        <f t="shared" si="15"/>
        <v>0.1672694184797836</v>
      </c>
    </row>
    <row r="42" spans="2:10" ht="20" customHeight="1" thickBot="1" x14ac:dyDescent="0.4">
      <c r="B42" s="39"/>
      <c r="C42" s="40" t="s">
        <v>61</v>
      </c>
      <c r="D42" s="41">
        <f t="shared" ref="D42:I42" si="19">SUM(D40:D41)</f>
        <v>81094506</v>
      </c>
      <c r="E42" s="41">
        <f t="shared" si="19"/>
        <v>0</v>
      </c>
      <c r="F42" s="42">
        <f t="shared" si="19"/>
        <v>81094506</v>
      </c>
      <c r="G42" s="41">
        <f t="shared" si="19"/>
        <v>0</v>
      </c>
      <c r="H42" s="41">
        <f t="shared" si="19"/>
        <v>94600000</v>
      </c>
      <c r="I42" s="42">
        <f t="shared" si="19"/>
        <v>94600000</v>
      </c>
      <c r="J42" s="51">
        <f>IFERROR(I42/F42-1,0)</f>
        <v>0.16654018460880682</v>
      </c>
    </row>
    <row r="43" spans="2:10" ht="20" customHeight="1" thickBot="1" x14ac:dyDescent="0.4">
      <c r="B43" s="43" t="s">
        <v>62</v>
      </c>
      <c r="C43" s="44"/>
      <c r="D43" s="45">
        <f t="shared" ref="D43:I43" si="20">+D42+D39+D36+D27+D26+D25+D24+D19+D15++D14+D11+D7+D4</f>
        <v>3650577787.9700003</v>
      </c>
      <c r="E43" s="45">
        <f t="shared" si="20"/>
        <v>22188260.079999998</v>
      </c>
      <c r="F43" s="46">
        <f t="shared" si="20"/>
        <v>3672766048.0500002</v>
      </c>
      <c r="G43" s="45">
        <f t="shared" si="20"/>
        <v>0</v>
      </c>
      <c r="H43" s="45">
        <f t="shared" si="20"/>
        <v>3578898283</v>
      </c>
      <c r="I43" s="46">
        <f t="shared" si="20"/>
        <v>3578898283</v>
      </c>
      <c r="J43" s="47">
        <f>+I43/F43-1</f>
        <v>-2.5557785010520306E-2</v>
      </c>
    </row>
    <row r="44" spans="2:10" x14ac:dyDescent="0.35">
      <c r="B44" s="48" t="s">
        <v>63</v>
      </c>
      <c r="F44" s="49"/>
      <c r="G44" s="49"/>
      <c r="H44" s="49"/>
      <c r="I44" s="49"/>
      <c r="J44" s="49"/>
    </row>
    <row r="45" spans="2:10" ht="13.5" x14ac:dyDescent="0.35">
      <c r="B45" s="50"/>
      <c r="C45" s="50"/>
      <c r="D45" s="50"/>
      <c r="E45" s="50"/>
      <c r="F45" s="50"/>
      <c r="G45" s="50"/>
      <c r="H45" s="50"/>
      <c r="I45" s="50"/>
      <c r="J45" s="50"/>
    </row>
  </sheetData>
  <mergeCells count="11">
    <mergeCell ref="B28:B36"/>
    <mergeCell ref="B37:B39"/>
    <mergeCell ref="B40:B42"/>
    <mergeCell ref="B43:C43"/>
    <mergeCell ref="B45:J45"/>
    <mergeCell ref="B2:J2"/>
    <mergeCell ref="B5:B7"/>
    <mergeCell ref="B8:B11"/>
    <mergeCell ref="B12:B14"/>
    <mergeCell ref="B16:B19"/>
    <mergeCell ref="B20:B24"/>
  </mergeCells>
  <printOptions horizontalCentered="1"/>
  <pageMargins left="0.19685039370078741" right="0.70866141732283472" top="0.19685039370078741" bottom="0.19685039370078741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APC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Gutierrez Salazar</dc:creator>
  <cp:lastModifiedBy>Luis Alejandro Gutierrez Salazar</cp:lastModifiedBy>
  <cp:lastPrinted>2025-04-09T18:47:04Z</cp:lastPrinted>
  <dcterms:created xsi:type="dcterms:W3CDTF">2025-04-09T17:45:41Z</dcterms:created>
  <dcterms:modified xsi:type="dcterms:W3CDTF">2025-04-09T18:49:07Z</dcterms:modified>
</cp:coreProperties>
</file>