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8\Financiera\PRESUPUESTO\2023 PPTO\INFORMES\EJECUCIÓN PRESUPUESTAL_2023\12. DICIEMBRE\"/>
    </mc:Choice>
  </mc:AlternateContent>
  <bookViews>
    <workbookView xWindow="0" yWindow="0" windowWidth="28800" windowHeight="11730" firstSheet="8" activeTab="9"/>
  </bookViews>
  <sheets>
    <sheet name="EjecucionAgregada" sheetId="1" r:id="rId1"/>
    <sheet name="EjecucionDesagregada" sheetId="2" r:id="rId2"/>
    <sheet name="EjecucionReservas" sheetId="3" r:id="rId3"/>
    <sheet name="Análisis" sheetId="4" r:id="rId4"/>
    <sheet name="Cuadro" sheetId="11" r:id="rId5"/>
    <sheet name="Resevas2022" sheetId="5" r:id="rId6"/>
    <sheet name="Hoja1" sheetId="8" state="hidden" r:id="rId7"/>
    <sheet name="Admon_Recursos" sheetId="6" r:id="rId8"/>
    <sheet name="Reservas2023" sheetId="7" r:id="rId9"/>
    <sheet name="Graficas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7" hidden="1">Admon_Recursos!$A$1:$AA$72</definedName>
  </definedNames>
  <calcPr calcId="162913"/>
</workbook>
</file>

<file path=xl/calcChain.xml><?xml version="1.0" encoding="utf-8"?>
<calcChain xmlns="http://schemas.openxmlformats.org/spreadsheetml/2006/main">
  <c r="H6" i="11" l="1"/>
  <c r="D6" i="11"/>
  <c r="E6" i="11" s="1"/>
  <c r="B6" i="11"/>
  <c r="B5" i="11"/>
  <c r="C5" i="11" s="1"/>
  <c r="B4" i="11"/>
  <c r="C4" i="11" s="1"/>
  <c r="G6" i="11" l="1"/>
  <c r="K6" i="11"/>
  <c r="C6" i="11"/>
  <c r="C7" i="11" s="1"/>
  <c r="I6" i="11"/>
  <c r="B7" i="11"/>
  <c r="C9" i="10" l="1"/>
  <c r="Q21" i="1"/>
  <c r="S20" i="1"/>
  <c r="R20" i="1"/>
  <c r="Q20" i="1"/>
  <c r="U20" i="1"/>
  <c r="V20" i="1"/>
  <c r="W20" i="1"/>
  <c r="X20" i="1"/>
  <c r="Y20" i="1"/>
  <c r="Z20" i="1"/>
  <c r="AA20" i="1"/>
  <c r="T20" i="1"/>
  <c r="C12" i="4"/>
  <c r="G12" i="8" l="1"/>
  <c r="D12" i="8"/>
  <c r="E12" i="8" s="1"/>
  <c r="P20" i="4" l="1"/>
  <c r="P11" i="4"/>
  <c r="O20" i="4"/>
  <c r="W74" i="6"/>
  <c r="V74" i="6"/>
  <c r="J40" i="4"/>
  <c r="J39" i="4"/>
  <c r="J38" i="4"/>
  <c r="J37" i="4"/>
  <c r="J36" i="4"/>
  <c r="J35" i="4"/>
  <c r="J34" i="4"/>
  <c r="J33" i="4"/>
  <c r="J32" i="4"/>
  <c r="J31" i="4"/>
  <c r="J30" i="4"/>
  <c r="F40" i="4"/>
  <c r="F39" i="4"/>
  <c r="F38" i="4"/>
  <c r="F37" i="4"/>
  <c r="F36" i="4"/>
  <c r="F35" i="4"/>
  <c r="F34" i="4"/>
  <c r="F33" i="4"/>
  <c r="F32" i="4"/>
  <c r="F31" i="4"/>
  <c r="F30" i="4"/>
  <c r="D40" i="4"/>
  <c r="D39" i="4"/>
  <c r="D38" i="4"/>
  <c r="D37" i="4"/>
  <c r="D36" i="4"/>
  <c r="D35" i="4"/>
  <c r="D34" i="4"/>
  <c r="D33" i="4"/>
  <c r="D32" i="4"/>
  <c r="D31" i="4"/>
  <c r="D30" i="4"/>
  <c r="E30" i="4"/>
  <c r="E41" i="4" s="1"/>
  <c r="Y73" i="6"/>
  <c r="X73" i="6"/>
  <c r="W73" i="6"/>
  <c r="V73" i="6"/>
  <c r="U73" i="6"/>
  <c r="T73" i="6"/>
  <c r="S73" i="6"/>
  <c r="C20" i="4"/>
  <c r="I19" i="4"/>
  <c r="J19" i="4" s="1"/>
  <c r="E19" i="4"/>
  <c r="I18" i="4"/>
  <c r="E18" i="4"/>
  <c r="I17" i="4"/>
  <c r="K17" i="4" s="1"/>
  <c r="E17" i="4"/>
  <c r="G17" i="4" s="1"/>
  <c r="I16" i="4"/>
  <c r="E16" i="4"/>
  <c r="I10" i="4"/>
  <c r="E10" i="4"/>
  <c r="I9" i="4"/>
  <c r="E9" i="4"/>
  <c r="M9" i="4" s="1"/>
  <c r="N9" i="4" s="1"/>
  <c r="I8" i="4"/>
  <c r="K8" i="4" s="1"/>
  <c r="E8" i="4"/>
  <c r="I6" i="4"/>
  <c r="E6" i="4"/>
  <c r="I5" i="4"/>
  <c r="E5" i="4"/>
  <c r="M5" i="4" s="1"/>
  <c r="C5" i="4"/>
  <c r="G5" i="5"/>
  <c r="E5" i="5"/>
  <c r="B5" i="5"/>
  <c r="I5" i="5" s="1"/>
  <c r="H4" i="5"/>
  <c r="H6" i="5" s="1"/>
  <c r="F4" i="5"/>
  <c r="F6" i="5" s="1"/>
  <c r="D4" i="5"/>
  <c r="D6" i="5" s="1"/>
  <c r="B4" i="5"/>
  <c r="K3" i="5"/>
  <c r="K4" i="5" s="1"/>
  <c r="I3" i="5"/>
  <c r="I4" i="5" s="1"/>
  <c r="G3" i="5"/>
  <c r="G4" i="5" s="1"/>
  <c r="E3" i="5"/>
  <c r="E4" i="5" s="1"/>
  <c r="E6" i="5" s="1"/>
  <c r="C3" i="5"/>
  <c r="C4" i="5" s="1"/>
  <c r="C6" i="5" s="1"/>
  <c r="I41" i="4"/>
  <c r="K41" i="4" s="1"/>
  <c r="C41" i="4"/>
  <c r="K40" i="4"/>
  <c r="G40" i="4"/>
  <c r="K38" i="4"/>
  <c r="G38" i="4"/>
  <c r="K37" i="4"/>
  <c r="G37" i="4"/>
  <c r="K32" i="4"/>
  <c r="G32" i="4"/>
  <c r="K31" i="4"/>
  <c r="G31" i="4"/>
  <c r="K30" i="4"/>
  <c r="K29" i="4"/>
  <c r="J29" i="4"/>
  <c r="G29" i="4"/>
  <c r="F29" i="4"/>
  <c r="D29" i="4"/>
  <c r="F19" i="4"/>
  <c r="M19" i="4"/>
  <c r="N19" i="4" s="1"/>
  <c r="D19" i="4"/>
  <c r="M18" i="4"/>
  <c r="N18" i="4" s="1"/>
  <c r="K18" i="4"/>
  <c r="J18" i="4"/>
  <c r="G18" i="4"/>
  <c r="F18" i="4"/>
  <c r="D18" i="4"/>
  <c r="M17" i="4"/>
  <c r="N17" i="4" s="1"/>
  <c r="F17" i="4"/>
  <c r="D17" i="4"/>
  <c r="J16" i="4"/>
  <c r="M16" i="4"/>
  <c r="D16" i="4"/>
  <c r="D20" i="4" s="1"/>
  <c r="D14" i="4"/>
  <c r="C14" i="4"/>
  <c r="I13" i="4"/>
  <c r="I14" i="4" s="1"/>
  <c r="H5" i="11" s="1"/>
  <c r="E13" i="4"/>
  <c r="E14" i="4" s="1"/>
  <c r="D5" i="11" s="1"/>
  <c r="D13" i="4"/>
  <c r="C11" i="4"/>
  <c r="M10" i="4"/>
  <c r="N10" i="4" s="1"/>
  <c r="G10" i="4"/>
  <c r="F10" i="4"/>
  <c r="D10" i="4"/>
  <c r="J9" i="4"/>
  <c r="D9" i="4"/>
  <c r="J8" i="4"/>
  <c r="F8" i="4"/>
  <c r="D8" i="4"/>
  <c r="I7" i="4"/>
  <c r="K7" i="4" s="1"/>
  <c r="E7" i="4"/>
  <c r="F7" i="4" s="1"/>
  <c r="D7" i="4"/>
  <c r="M6" i="4"/>
  <c r="N6" i="4" s="1"/>
  <c r="K6" i="4"/>
  <c r="G6" i="4"/>
  <c r="F6" i="4"/>
  <c r="D6" i="4"/>
  <c r="D5" i="4"/>
  <c r="D11" i="4" s="1"/>
  <c r="K5" i="11" l="1"/>
  <c r="I5" i="11"/>
  <c r="G7" i="4"/>
  <c r="E5" i="11"/>
  <c r="G5" i="11"/>
  <c r="M7" i="4"/>
  <c r="N7" i="4" s="1"/>
  <c r="I6" i="5"/>
  <c r="J7" i="4"/>
  <c r="B6" i="5"/>
  <c r="K6" i="5" s="1"/>
  <c r="I11" i="4"/>
  <c r="J41" i="4"/>
  <c r="F41" i="4"/>
  <c r="D41" i="4"/>
  <c r="G30" i="4"/>
  <c r="G41" i="4"/>
  <c r="K19" i="4"/>
  <c r="I20" i="4"/>
  <c r="K20" i="4" s="1"/>
  <c r="L10" i="4"/>
  <c r="K10" i="4"/>
  <c r="C22" i="4"/>
  <c r="G6" i="5"/>
  <c r="J5" i="5"/>
  <c r="K5" i="5"/>
  <c r="J3" i="5"/>
  <c r="J4" i="5" s="1"/>
  <c r="J6" i="5" s="1"/>
  <c r="N5" i="4"/>
  <c r="G14" i="4"/>
  <c r="F14" i="4"/>
  <c r="J14" i="4"/>
  <c r="K14" i="4"/>
  <c r="M20" i="4"/>
  <c r="N20" i="4" s="1"/>
  <c r="N16" i="4"/>
  <c r="D22" i="4"/>
  <c r="J5" i="4"/>
  <c r="E11" i="4"/>
  <c r="J13" i="4"/>
  <c r="F5" i="4"/>
  <c r="K5" i="4"/>
  <c r="J6" i="4"/>
  <c r="G8" i="4"/>
  <c r="M8" i="4"/>
  <c r="N8" i="4" s="1"/>
  <c r="F9" i="4"/>
  <c r="K9" i="4"/>
  <c r="J10" i="4"/>
  <c r="F13" i="4"/>
  <c r="K13" i="4"/>
  <c r="F16" i="4"/>
  <c r="F20" i="4" s="1"/>
  <c r="K16" i="4"/>
  <c r="J17" i="4"/>
  <c r="J20" i="4" s="1"/>
  <c r="G19" i="4"/>
  <c r="E20" i="4"/>
  <c r="G5" i="4"/>
  <c r="G9" i="4"/>
  <c r="G13" i="4"/>
  <c r="L13" i="4"/>
  <c r="G16" i="4"/>
  <c r="M13" i="4"/>
  <c r="O11" i="4" l="1"/>
  <c r="D4" i="11"/>
  <c r="K11" i="4"/>
  <c r="H4" i="11"/>
  <c r="I22" i="4"/>
  <c r="J11" i="4"/>
  <c r="J22" i="4" s="1"/>
  <c r="N13" i="4"/>
  <c r="M14" i="4"/>
  <c r="N14" i="4" s="1"/>
  <c r="F11" i="4"/>
  <c r="F22" i="4" s="1"/>
  <c r="G20" i="4"/>
  <c r="O21" i="4"/>
  <c r="E22" i="4"/>
  <c r="G22" i="4" s="1"/>
  <c r="G11" i="4"/>
  <c r="O12" i="4"/>
  <c r="M11" i="4"/>
  <c r="G4" i="11" l="1"/>
  <c r="D7" i="11"/>
  <c r="G7" i="11" s="1"/>
  <c r="E4" i="11"/>
  <c r="E7" i="11" s="1"/>
  <c r="K4" i="11"/>
  <c r="I4" i="11"/>
  <c r="I7" i="11" s="1"/>
  <c r="H7" i="11"/>
  <c r="K7" i="11" s="1"/>
  <c r="K22" i="4"/>
  <c r="C23" i="4"/>
  <c r="N11" i="4"/>
  <c r="M22" i="4"/>
  <c r="N22" i="4" s="1"/>
</calcChain>
</file>

<file path=xl/sharedStrings.xml><?xml version="1.0" encoding="utf-8"?>
<sst xmlns="http://schemas.openxmlformats.org/spreadsheetml/2006/main" count="3542" uniqueCount="621">
  <si>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</si>
  <si>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</si>
  <si>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</si>
  <si>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</si>
  <si>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</si>
  <si>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</si>
  <si>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</si>
  <si>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</si>
  <si>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</si>
  <si>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</si>
  <si>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</si>
  <si>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</si>
  <si>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</si>
  <si>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</si>
  <si>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</si>
  <si>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</si>
  <si>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</si>
  <si>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</si>
  <si>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</si>
  <si>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</si>
  <si>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</si>
  <si>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</si>
  <si>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</si>
  <si>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</si>
  <si>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</si>
  <si>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</si>
  <si>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</si>
  <si>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</si>
  <si>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</si>
  <si>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</si>
  <si>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</si>
  <si>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</si>
  <si>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</si>
  <si>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</si>
  <si>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</si>
  <si>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</si>
  <si>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</si>
  <si>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</si>
  <si>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</si>
  <si>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</si>
  <si>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</si>
  <si>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</si>
  <si>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</si>
  <si>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</si>
  <si>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</si>
  <si>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</si>
  <si>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</si>
  <si>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</si>
  <si>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</si>
  <si>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</si>
  <si>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</si>
  <si>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</si>
  <si>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</si>
  <si>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</si>
  <si>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</si>
  <si>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</si>
  <si>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</si>
  <si>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</si>
  <si>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</si>
  <si>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</si>
  <si>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</si>
  <si>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</si>
  <si>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</si>
  <si>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</si>
  <si>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</si>
  <si>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</si>
  <si>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</si>
  <si>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</si>
  <si>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</si>
  <si>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</si>
  <si>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</si>
  <si>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</si>
  <si>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</si>
  <si>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</si>
  <si>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</si>
  <si>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</si>
  <si>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</si>
  <si>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</si>
  <si>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</si>
  <si>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</si>
  <si>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</si>
  <si>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</si>
  <si>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</si>
  <si>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</si>
  <si>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</si>
  <si>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</si>
  <si>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</si>
  <si>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</si>
  <si>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</si>
  <si>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</si>
  <si>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</si>
  <si>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</si>
  <si>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</si>
  <si>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</si>
  <si>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</si>
  <si>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</si>
  <si>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</si>
  <si>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</si>
  <si>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</si>
  <si>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</si>
  <si>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</si>
  <si>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</si>
  <si>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</si>
  <si>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</si>
  <si>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</si>
  <si>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</si>
  <si>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</si>
  <si>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</si>
  <si>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</si>
  <si>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</si>
  <si>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</si>
  <si>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</si>
  <si>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</si>
  <si>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</si>
  <si>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</si>
  <si>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</si>
  <si>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</si>
  <si>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</si>
  <si>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</si>
  <si>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</si>
  <si>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</si>
  <si>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</si>
  <si>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</si>
  <si>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</si>
  <si>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</si>
  <si>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</si>
  <si>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</si>
  <si>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</si>
  <si>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</si>
  <si>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</si>
  <si>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</si>
  <si>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</si>
  <si>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</si>
  <si>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</si>
  <si>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</si>
  <si>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</si>
  <si>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</si>
  <si>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</si>
  <si>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</si>
  <si>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</si>
  <si>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A-02-01-01-003-008</t>
  </si>
  <si>
    <t>MUEBLES, INSTRUMENTOS MUSICALES, ARTÍCULOS DE DEPORTE Y ANTIGÜEDADES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</si>
  <si>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</si>
  <si>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</si>
  <si>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</si>
  <si>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</si>
  <si>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</si>
  <si>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</si>
  <si>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</si>
  <si>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</si>
  <si>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</si>
  <si>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</si>
  <si>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</si>
  <si>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</si>
  <si>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</si>
  <si>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</si>
  <si>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</si>
  <si>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</si>
  <si>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</si>
  <si>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</si>
  <si>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</si>
  <si>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</si>
  <si>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</si>
  <si>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</si>
  <si>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</si>
  <si>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</si>
  <si>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</si>
  <si>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</si>
  <si>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</si>
  <si>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</si>
  <si>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</si>
  <si>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</si>
  <si>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</si>
  <si>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</si>
  <si>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</si>
  <si>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</si>
  <si>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</si>
  <si>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</si>
  <si>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</si>
  <si>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</si>
  <si>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</si>
  <si>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</si>
  <si>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</si>
  <si>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</si>
  <si>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</si>
  <si>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</si>
  <si>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</si>
  <si>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</si>
  <si>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</si>
  <si>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</si>
  <si>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</si>
  <si>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</si>
  <si>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</si>
  <si>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</si>
  <si>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</si>
  <si>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</si>
  <si>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</si>
  <si>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</si>
  <si>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</si>
  <si>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</si>
  <si>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</si>
  <si>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</si>
  <si>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</si>
  <si>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</si>
  <si>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</si>
  <si>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</si>
  <si>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</si>
  <si>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</si>
  <si>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</si>
  <si>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</si>
  <si>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</si>
  <si>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</si>
  <si>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</si>
  <si>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</si>
  <si>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</si>
  <si>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</si>
  <si>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</si>
  <si>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</si>
  <si>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</si>
  <si>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</si>
  <si>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</si>
  <si>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</si>
  <si>
    <t>lñ</t>
  </si>
  <si>
    <t>Reservas</t>
  </si>
  <si>
    <t>VALOR MAXIMO A CONSTITUIR</t>
  </si>
  <si>
    <t>VALOR CONSTITUIDO</t>
  </si>
  <si>
    <t xml:space="preserve">APC COLOMBIA </t>
  </si>
  <si>
    <t>EJECUCION PRESUPUESTAL  AL  31 DE DICIEMBRE  2023</t>
  </si>
  <si>
    <t>APROPIACION VIGENTE</t>
  </si>
  <si>
    <t>%</t>
  </si>
  <si>
    <t>% META</t>
  </si>
  <si>
    <t>OBLIGADO</t>
  </si>
  <si>
    <t>POR COMPROMETER</t>
  </si>
  <si>
    <t>Gastos de Personal</t>
  </si>
  <si>
    <t>*</t>
  </si>
  <si>
    <t>Adquisición de Bienes y Servicios</t>
  </si>
  <si>
    <t>A organizaciones internacionales (Trans.Corrientes - FOCAI)</t>
  </si>
  <si>
    <t>Trasferencias Ctes Incapacidades y Licencias de Maternidad</t>
  </si>
  <si>
    <t>Gastos por TributosMultas Sanciones -Impuestos</t>
  </si>
  <si>
    <t>Gastos por TributosMultas Sanciones -Cuota de Auditaje</t>
  </si>
  <si>
    <t>RESERVA</t>
  </si>
  <si>
    <t>TOPE 5%</t>
  </si>
  <si>
    <t>FUNCIONAMIENTO</t>
  </si>
  <si>
    <t>META EN FUNCIONAMIENTO</t>
  </si>
  <si>
    <t>Aporte al fondo de contingencias</t>
  </si>
  <si>
    <t>SERVICIO DE LA DEUDA</t>
  </si>
  <si>
    <t>META EN SERVICIO DE LA DEUDA</t>
  </si>
  <si>
    <t>Contrapartidas - Nacion</t>
  </si>
  <si>
    <t>Admon Recursos de Cooperacion Internacional</t>
  </si>
  <si>
    <t>Sistema de Informacion - Nacion (**)</t>
  </si>
  <si>
    <t>Consolidacion del Sistema Nacional -Nacion</t>
  </si>
  <si>
    <t>TOPE 15%</t>
  </si>
  <si>
    <t>INVERSION</t>
  </si>
  <si>
    <t>META EN INVERSIÓN</t>
  </si>
  <si>
    <t xml:space="preserve">TOTAL </t>
  </si>
  <si>
    <t xml:space="preserve">Cifras expresadas en pesos </t>
  </si>
  <si>
    <t>Meta General/Mes</t>
  </si>
  <si>
    <t>ADMINIS. DE RECURSOS DE COOPERACION INTERNACIONAL NO REEMBOLSABLE_2023</t>
  </si>
  <si>
    <t>%
Compromisos</t>
  </si>
  <si>
    <t>OBLIGACIONES</t>
  </si>
  <si>
    <t>GESTIÓN GENRAL (00)</t>
  </si>
  <si>
    <t>UNESCO (032)</t>
  </si>
  <si>
    <t>GOBIERNO DE COREA (033)</t>
  </si>
  <si>
    <t>GOBIERNO DE PORTUGAL (036)</t>
  </si>
  <si>
    <t>BID INFANCIA (039)</t>
  </si>
  <si>
    <t>HOWARD BUFFETT DISTRITO DE TIBÚ (042)</t>
  </si>
  <si>
    <t>GOBIERNO DE RUMANIA (043)</t>
  </si>
  <si>
    <t>HOWARD BUFFET - CANILES (044)</t>
  </si>
  <si>
    <t xml:space="preserve">           </t>
  </si>
  <si>
    <t>HOWARD BUFFET APOYO DESMINADO TERRESTRE</t>
  </si>
  <si>
    <t>HOWARD BUFFETT CATATUMBO SOSTENIBLE</t>
  </si>
  <si>
    <t>WARD BUFFETT INSERCIÓN LABORAL DE JÓVENES</t>
  </si>
  <si>
    <t>BID PROYECTO ATN / EE-18584-CO</t>
  </si>
  <si>
    <t>TOTAL GENERAL</t>
  </si>
  <si>
    <t>Cifras en millones de pesos</t>
  </si>
  <si>
    <t>Reserva 2022</t>
  </si>
  <si>
    <t>Pagada</t>
  </si>
  <si>
    <t>Anulada</t>
  </si>
  <si>
    <t>Expirada</t>
  </si>
  <si>
    <t>Saldo</t>
  </si>
  <si>
    <t>% Avance</t>
  </si>
  <si>
    <t>Adquisición de bienes y servicios</t>
  </si>
  <si>
    <t xml:space="preserve">Funcionamiento </t>
  </si>
  <si>
    <t xml:space="preserve">Inversión </t>
  </si>
  <si>
    <t>Total</t>
  </si>
  <si>
    <t>FECHA GENERACION</t>
  </si>
  <si>
    <t>ANO_FISCAL</t>
  </si>
  <si>
    <t>VIGENCIA</t>
  </si>
  <si>
    <t>UNIDAD/SUB UNIDAD</t>
  </si>
  <si>
    <t>NOMBRE UNIDAD/SUB UNIDAD</t>
  </si>
  <si>
    <t>DEP GASTO</t>
  </si>
  <si>
    <t>DESCRIPCION DEP GASTO</t>
  </si>
  <si>
    <t>RUBRO PPTAL</t>
  </si>
  <si>
    <t>RECURSO</t>
  </si>
  <si>
    <t>CREDITOS</t>
  </si>
  <si>
    <t>CONTRACREDITOS</t>
  </si>
  <si>
    <t>MODIFICACIONES PPTALES SIN APROBACION</t>
  </si>
  <si>
    <t>MODIFICACIONES PPTALES APROBADAS</t>
  </si>
  <si>
    <t>2024-01-22 08:50:53</t>
  </si>
  <si>
    <t>AGENCIA PRESIDENCIAL DE COOPERACION INTERNACIONAL DE COLOMBIA, APC - COLOMBIA</t>
  </si>
  <si>
    <t>000</t>
  </si>
  <si>
    <t>CI GESTION GENERAL</t>
  </si>
  <si>
    <t>RECURSOS CORRIENTES</t>
  </si>
  <si>
    <t>5,300,000,000.00</t>
  </si>
  <si>
    <t>425,709,033.00</t>
  </si>
  <si>
    <t>0.00</t>
  </si>
  <si>
    <t>5,725,709,033.00</t>
  </si>
  <si>
    <t>5,718,736,679.00</t>
  </si>
  <si>
    <t>6,972,354.00</t>
  </si>
  <si>
    <t>500,000,000.00</t>
  </si>
  <si>
    <t>54,938,481.00</t>
  </si>
  <si>
    <t>554,938,481.00</t>
  </si>
  <si>
    <t>7,000,000.00</t>
  </si>
  <si>
    <t>132,202.00</t>
  </si>
  <si>
    <t>7,132,202.00</t>
  </si>
  <si>
    <t>10,000,000.00</t>
  </si>
  <si>
    <t>206,179.00</t>
  </si>
  <si>
    <t>10,206,179.00</t>
  </si>
  <si>
    <t>300,000,000.00</t>
  </si>
  <si>
    <t>7,110,815.00</t>
  </si>
  <si>
    <t>42,035,794.00</t>
  </si>
  <si>
    <t>265,075,021.00</t>
  </si>
  <si>
    <t>260,701,007.00</t>
  </si>
  <si>
    <t>4,374,014.00</t>
  </si>
  <si>
    <t>187,000,000.00</t>
  </si>
  <si>
    <t>6,931,613.00</t>
  </si>
  <si>
    <t>18,825,880.00</t>
  </si>
  <si>
    <t>175,105,733.00</t>
  </si>
  <si>
    <t>170,227,897.00</t>
  </si>
  <si>
    <t>4,877,836.00</t>
  </si>
  <si>
    <t>25,000,000.00</t>
  </si>
  <si>
    <t>4,326,591.00</t>
  </si>
  <si>
    <t>29,326,591.00</t>
  </si>
  <si>
    <t>550,000,000.00</t>
  </si>
  <si>
    <t>96,447,982.00</t>
  </si>
  <si>
    <t>30,971,677.00</t>
  </si>
  <si>
    <t>615,476,305.00</t>
  </si>
  <si>
    <t>608,415,005.00</t>
  </si>
  <si>
    <t>7,061,300.00</t>
  </si>
  <si>
    <t>37,152,774.00</t>
  </si>
  <si>
    <t>82,451,243.00</t>
  </si>
  <si>
    <t>254,701,531.00</t>
  </si>
  <si>
    <t>226,350,744.00</t>
  </si>
  <si>
    <t>28,350,787.00</t>
  </si>
  <si>
    <t>150,000,000.00</t>
  </si>
  <si>
    <t>47,000,000.00</t>
  </si>
  <si>
    <t>103,000,000.00</t>
  </si>
  <si>
    <t>751,000,000.00</t>
  </si>
  <si>
    <t>63,449,757.00</t>
  </si>
  <si>
    <t>814,449,757.00</t>
  </si>
  <si>
    <t>812,352,557.00</t>
  </si>
  <si>
    <t>2,097,200.00</t>
  </si>
  <si>
    <t>540,000,000.00</t>
  </si>
  <si>
    <t>39,724,553.00</t>
  </si>
  <si>
    <t>579,724,553.00</t>
  </si>
  <si>
    <t>578,897,053.00</t>
  </si>
  <si>
    <t>827,500.00</t>
  </si>
  <si>
    <t>AUXILIO DE CESANTÍAS</t>
  </si>
  <si>
    <t>630,000,000.00</t>
  </si>
  <si>
    <t>22,867,138.00</t>
  </si>
  <si>
    <t>607,132,862.00</t>
  </si>
  <si>
    <t>557,291,127.00</t>
  </si>
  <si>
    <t>49,841,735.00</t>
  </si>
  <si>
    <t>283,000,000.00</t>
  </si>
  <si>
    <t>1,288,700.00</t>
  </si>
  <si>
    <t>281,711,300.00</t>
  </si>
  <si>
    <t>281,534,500.00</t>
  </si>
  <si>
    <t>176,800.00</t>
  </si>
  <si>
    <t>45,000,000.00</t>
  </si>
  <si>
    <t>8,000.00</t>
  </si>
  <si>
    <t>5,117,400.00</t>
  </si>
  <si>
    <t>39,890,600.00</t>
  </si>
  <si>
    <t>39,614,300.00</t>
  </si>
  <si>
    <t>276,300.00</t>
  </si>
  <si>
    <t>230,000,000.00</t>
  </si>
  <si>
    <t>126,000.00</t>
  </si>
  <si>
    <t>18,960,300.00</t>
  </si>
  <si>
    <t>211,165,700.00</t>
  </si>
  <si>
    <t>211,157,600.00</t>
  </si>
  <si>
    <t>8,100.00</t>
  </si>
  <si>
    <t>8,857,000.00</t>
  </si>
  <si>
    <t>36,143,000.00</t>
  </si>
  <si>
    <t>35,785,900.00</t>
  </si>
  <si>
    <t>357,100.00</t>
  </si>
  <si>
    <t>193,829,463.00</t>
  </si>
  <si>
    <t>36,170,537.00</t>
  </si>
  <si>
    <t>190,000,000.00</t>
  </si>
  <si>
    <t>14,414,000.00</t>
  </si>
  <si>
    <t>175,586,000.00</t>
  </si>
  <si>
    <t>137,621,992.00</t>
  </si>
  <si>
    <t>37,964,008.00</t>
  </si>
  <si>
    <t>30,000,000.00</t>
  </si>
  <si>
    <t>26,641,895.00</t>
  </si>
  <si>
    <t>3,358,105.00</t>
  </si>
  <si>
    <t>430,000,000.00</t>
  </si>
  <si>
    <t>158,809,921.00</t>
  </si>
  <si>
    <t>271,190,079.00</t>
  </si>
  <si>
    <t>267,456,206.00</t>
  </si>
  <si>
    <t>3,733,873.00</t>
  </si>
  <si>
    <t>109,000,000.00</t>
  </si>
  <si>
    <t>105,027,184.00</t>
  </si>
  <si>
    <t>3,972,816.00</t>
  </si>
  <si>
    <t>88,000,000.00</t>
  </si>
  <si>
    <t>87,008,358.00</t>
  </si>
  <si>
    <t>991,642.00</t>
  </si>
  <si>
    <t>ADQUISICIÓN DE BIENES Y SERVICIOS</t>
  </si>
  <si>
    <t>5,300,000.00</t>
  </si>
  <si>
    <t>24,100,000.00</t>
  </si>
  <si>
    <t>8,380,000.00</t>
  </si>
  <si>
    <t>15,720,000.00</t>
  </si>
  <si>
    <t>3,400,000.00</t>
  </si>
  <si>
    <t>3,000,000.00</t>
  </si>
  <si>
    <t>3,315,956.00</t>
  </si>
  <si>
    <t>3,084,044.00</t>
  </si>
  <si>
    <t>2,656,544.00</t>
  </si>
  <si>
    <t>7,700,000.00</t>
  </si>
  <si>
    <t>7,800,000.00</t>
  </si>
  <si>
    <t>3,500,000.00</t>
  </si>
  <si>
    <t>12,000,000.00</t>
  </si>
  <si>
    <t>11,999,999.80</t>
  </si>
  <si>
    <t>17,000,000.00</t>
  </si>
  <si>
    <t>139,000,000.00</t>
  </si>
  <si>
    <t>51,110,313.89</t>
  </si>
  <si>
    <t>104,889,686.11</t>
  </si>
  <si>
    <t>100,748,000.11</t>
  </si>
  <si>
    <t>4,141,686.00</t>
  </si>
  <si>
    <t>99,224,350.11</t>
  </si>
  <si>
    <t>26,000,000.00</t>
  </si>
  <si>
    <t>17,224,000.00</t>
  </si>
  <si>
    <t>8,776,000.00</t>
  </si>
  <si>
    <t>7,576,000.00</t>
  </si>
  <si>
    <t>7,269,649.00</t>
  </si>
  <si>
    <t>1,700,000.00</t>
  </si>
  <si>
    <t>5,500,000.00</t>
  </si>
  <si>
    <t>941,415.00</t>
  </si>
  <si>
    <t>6,258,585.00</t>
  </si>
  <si>
    <t>4,758,585.00</t>
  </si>
  <si>
    <t>700,000.00</t>
  </si>
  <si>
    <t>2,025,399.64</t>
  </si>
  <si>
    <t>1,674,600.36</t>
  </si>
  <si>
    <t>1,174,600.36</t>
  </si>
  <si>
    <t>1,580,000.00</t>
  </si>
  <si>
    <t>4,000,000.00</t>
  </si>
  <si>
    <t>128,621.00</t>
  </si>
  <si>
    <t>5,451,379.00</t>
  </si>
  <si>
    <t>2,551,300.00</t>
  </si>
  <si>
    <t>2,900,079.00</t>
  </si>
  <si>
    <t>2,538,050.00</t>
  </si>
  <si>
    <t>174,000,000.00</t>
  </si>
  <si>
    <t>194,205,936.73</t>
  </si>
  <si>
    <t>26,704,341.40</t>
  </si>
  <si>
    <t>341,501,595.33</t>
  </si>
  <si>
    <t>329,845,898.60</t>
  </si>
  <si>
    <t>11,655,696.73</t>
  </si>
  <si>
    <t>329,845,898.20</t>
  </si>
  <si>
    <t>200,000.00</t>
  </si>
  <si>
    <t>74,000,000.00</t>
  </si>
  <si>
    <t>51,472,462.36</t>
  </si>
  <si>
    <t>25,527,537.64</t>
  </si>
  <si>
    <t>16,568,180.64</t>
  </si>
  <si>
    <t>8,959,357.00</t>
  </si>
  <si>
    <t>15,332,480.97</t>
  </si>
  <si>
    <t>200,000,000.00</t>
  </si>
  <si>
    <t>50,000,000.00</t>
  </si>
  <si>
    <t>67,454,294.00</t>
  </si>
  <si>
    <t>182,545,706.00</t>
  </si>
  <si>
    <t>174,771,851.00</t>
  </si>
  <si>
    <t>173,225,130.00</t>
  </si>
  <si>
    <t>164,259,544.00</t>
  </si>
  <si>
    <t>50,500,000.00</t>
  </si>
  <si>
    <t>22,410,000.00</t>
  </si>
  <si>
    <t>28,090,000.00</t>
  </si>
  <si>
    <t>27,590,000.00</t>
  </si>
  <si>
    <t>26,361,281.00</t>
  </si>
  <si>
    <t>70,300,000.00</t>
  </si>
  <si>
    <t>9,583,540.23</t>
  </si>
  <si>
    <t>79,883,540.23</t>
  </si>
  <si>
    <t>79,709,960.00</t>
  </si>
  <si>
    <t>173,580.23</t>
  </si>
  <si>
    <t>79,283,540.00</t>
  </si>
  <si>
    <t>110,000,000.00</t>
  </si>
  <si>
    <t>400,000.00</t>
  </si>
  <si>
    <t>257,909.13</t>
  </si>
  <si>
    <t>110,142,090.87</t>
  </si>
  <si>
    <t>106,999,781.87</t>
  </si>
  <si>
    <t>3,142,309.00</t>
  </si>
  <si>
    <t>106,636,282.17</t>
  </si>
  <si>
    <t>1,350,000,000.00</t>
  </si>
  <si>
    <t>500,000.00</t>
  </si>
  <si>
    <t>13,858,220.54</t>
  </si>
  <si>
    <t>1,336,641,779.46</t>
  </si>
  <si>
    <t>1,336,145,979.46</t>
  </si>
  <si>
    <t>6,000,000.00</t>
  </si>
  <si>
    <t>13,300,000.00</t>
  </si>
  <si>
    <t>1,275,625.00</t>
  </si>
  <si>
    <t>18,024,375.00</t>
  </si>
  <si>
    <t>18,024,306.44</t>
  </si>
  <si>
    <t>2,500,000.00</t>
  </si>
  <si>
    <t>1,481,676.00</t>
  </si>
  <si>
    <t>1,518,324.00</t>
  </si>
  <si>
    <t>1,335,416.00</t>
  </si>
  <si>
    <t>1,462,420,000.00</t>
  </si>
  <si>
    <t>410,026.40</t>
  </si>
  <si>
    <t>253,625,161.94</t>
  </si>
  <si>
    <t>1,209,204,864.46</t>
  </si>
  <si>
    <t>1,199,870,210.06</t>
  </si>
  <si>
    <t>9,334,654.40</t>
  </si>
  <si>
    <t>1,196,403,542.73</t>
  </si>
  <si>
    <t>1,175,643,516.73</t>
  </si>
  <si>
    <t>26,267,315.00</t>
  </si>
  <si>
    <t>8,451,009.00</t>
  </si>
  <si>
    <t>120,816,306.00</t>
  </si>
  <si>
    <t>120,779,541.00</t>
  </si>
  <si>
    <t>36,765.00</t>
  </si>
  <si>
    <t>107,568,984.58</t>
  </si>
  <si>
    <t>135,000,000.00</t>
  </si>
  <si>
    <t>36,800,000.00</t>
  </si>
  <si>
    <t>22,923,290.46</t>
  </si>
  <si>
    <t>148,876,709.54</t>
  </si>
  <si>
    <t>148,526,797.14</t>
  </si>
  <si>
    <t>31,663,975.00</t>
  </si>
  <si>
    <t>51,663,975.00</t>
  </si>
  <si>
    <t>46,563,975.00</t>
  </si>
  <si>
    <t>5,100,000.00</t>
  </si>
  <si>
    <t>45,635,375.00</t>
  </si>
  <si>
    <t>20,000,000.00</t>
  </si>
  <si>
    <t>734,020.00</t>
  </si>
  <si>
    <t>26,265,980.00</t>
  </si>
  <si>
    <t>40,000,000.00</t>
  </si>
  <si>
    <t>20,155,132.00</t>
  </si>
  <si>
    <t>19,844,868.00</t>
  </si>
  <si>
    <t>19,802,591.00</t>
  </si>
  <si>
    <t>19,415,077.00</t>
  </si>
  <si>
    <t>495,912.00</t>
  </si>
  <si>
    <t>4,495,912.00</t>
  </si>
  <si>
    <t>4,318,049.40</t>
  </si>
  <si>
    <t>177,862.60</t>
  </si>
  <si>
    <t>33,659,220.00</t>
  </si>
  <si>
    <t>264,964.00</t>
  </si>
  <si>
    <t>83,394,256.00</t>
  </si>
  <si>
    <t>31,285,768.00</t>
  </si>
  <si>
    <t>181,000,000.00</t>
  </si>
  <si>
    <t>32,500,000.00</t>
  </si>
  <si>
    <t>158,500,000.00</t>
  </si>
  <si>
    <t>135,935,273.97</t>
  </si>
  <si>
    <t>22,564,726.03</t>
  </si>
  <si>
    <t>37,152,607.00</t>
  </si>
  <si>
    <t>12,847,393.00</t>
  </si>
  <si>
    <t>60,000,000.00</t>
  </si>
  <si>
    <t>10,450,906.00</t>
  </si>
  <si>
    <t>9,549,094.00</t>
  </si>
  <si>
    <t>2,000,000.00</t>
  </si>
  <si>
    <t>539,000.00</t>
  </si>
  <si>
    <t>1,461,000.00</t>
  </si>
  <si>
    <t>OTROS RECURSOS DEL TESORO</t>
  </si>
  <si>
    <t>288,660,724.00</t>
  </si>
  <si>
    <t>258,913,526.00</t>
  </si>
  <si>
    <t>29,747,198.00</t>
  </si>
  <si>
    <t>17,522,815.00</t>
  </si>
  <si>
    <t>ADQUISICIÓN DE BIENES Y SERVICIOS - SERVICIO DE INFORMACIÓN ACTUALIZADO - FORTALECIMIENTO DE LAS CAPACIDADES TECNOLÓGICAS DE LA INFORMACIÓN EN APC-COLOMBIA NACIONAL</t>
  </si>
  <si>
    <t>600,000,000.00</t>
  </si>
  <si>
    <t>597,722,000.00</t>
  </si>
  <si>
    <t>2,278,000.00</t>
  </si>
  <si>
    <t>ADQUISICIÓN DE BIENES Y SERVICIOS - SERVICIOS TECNOLÓGICOS - FORTALECIMIENTO DE LAS CAPACIDADES TECNOLÓGICAS DE LA INFORMACIÓN EN APC-COLOMBIA NACIONAL</t>
  </si>
  <si>
    <t>299,358,623.68</t>
  </si>
  <si>
    <t>641,376.32</t>
  </si>
  <si>
    <t>185,937,343.68</t>
  </si>
  <si>
    <t>174,482,543.68</t>
  </si>
  <si>
    <t>ADQUISICIÓN DE BIENES Y SERVICIOS - DOCUMENTO PARA LA PLANEACIÓN ESTRATÉGICA EN TI - FORTALECIMIENTO DE LAS CAPACIDADES TECNOLÓGICAS DE LA INFORMACIÓN EN APC-COLOMBIA NACIONAL</t>
  </si>
  <si>
    <t>47,783,116.00</t>
  </si>
  <si>
    <t>2,216,884.00</t>
  </si>
  <si>
    <t>ADQUISICIÓN DE BIENES Y SERVICIOS - SERVICIO DE ASISTENCIA TÉCNICA EN COOPERACIÓN INTERNACIONAL - CONSOLIDACIÓN DEL SISTEMA NACIONAL DE COOPERACIÓN INTERNACIONAL A NIVEL NACIONAL</t>
  </si>
  <si>
    <t>750,000,000.00</t>
  </si>
  <si>
    <t>740,183,333.00</t>
  </si>
  <si>
    <t>9,816,667.00</t>
  </si>
  <si>
    <t>TRANSFERENCIAS CORRIENTES - SERVICIO DE APOYO FINANCIERO A PROYECTOS DE COOPERACIÓN INTERNACIONAL - IMPLEMENTACIÓN DE PROYECTOS DE COOPERACIÓN INTERNACIONAL NO REEMBOLSABLE CON APORTE DE RECURSOS DE CONTRAPARTIDA NACIONAL</t>
  </si>
  <si>
    <t>1,500,000,000.00</t>
  </si>
  <si>
    <t>1,499,042,500.00</t>
  </si>
  <si>
    <t>957,500.00</t>
  </si>
  <si>
    <t>DISTRIBUCIÓN DE RECURSOS DE COOPERACIÓN INTERNACIONAL NO REEMBOLSABLE A ENTIDADES DEL ORDEN NACIONAL-[DISTRIBUCION PREVIO CONCEPTO DNP]</t>
  </si>
  <si>
    <t>DONACIONES</t>
  </si>
  <si>
    <t>20,014,246,644.00</t>
  </si>
  <si>
    <t>ADQUISICIÓN DE BIENES Y SERVICIOS - SERVICIO DE ADMINISTRACIÓN DE RECURSOS DE COOPERACIÓN INTERNACIONAL - ADMINISTRACIÓN , EJECUCIÓN Y SEGUIMIENTO DE RECURSOS DE COOPERACIÓN INTERNACIONAL A NIVEL NACIONAL</t>
  </si>
  <si>
    <t>032</t>
  </si>
  <si>
    <t>UNESCO</t>
  </si>
  <si>
    <t>033</t>
  </si>
  <si>
    <t>GOBIERNO DE COREA</t>
  </si>
  <si>
    <t>036</t>
  </si>
  <si>
    <t>GOBIERNO DE PORTUGAL</t>
  </si>
  <si>
    <t>039</t>
  </si>
  <si>
    <t>BID INFANCIA</t>
  </si>
  <si>
    <t>02-09-00-004</t>
  </si>
  <si>
    <t>02-09-00-005</t>
  </si>
  <si>
    <t>ADMINISTRACIÓN , EJECUCIÓN Y SEGUIMIENTO DE RECURSOS DE COOPERACIÓN INTERNACIONAL A NIVEL NACIONAL</t>
  </si>
  <si>
    <t>02-09-00-00Z</t>
  </si>
  <si>
    <t>FONDO DE COOPERACIÓN Y ASISTENCIA INTERNACIONAL FOCAI</t>
  </si>
  <si>
    <t>FONDO DE COOPERACIÓN Y ASISTENCIA INTERNACIONAL FOCAL</t>
  </si>
  <si>
    <t>19,350,000,000.00</t>
  </si>
  <si>
    <t>19,312,088,662.38</t>
  </si>
  <si>
    <t>37,911,337.62</t>
  </si>
  <si>
    <t>19,310,504,395.38</t>
  </si>
  <si>
    <t>19,220,930,137.38</t>
  </si>
  <si>
    <t>Enero</t>
  </si>
  <si>
    <t>%
Ejecución - Oblig</t>
  </si>
  <si>
    <t>ojo</t>
  </si>
  <si>
    <t>02-09-00-007</t>
  </si>
  <si>
    <t>CUPO FISCAL</t>
  </si>
  <si>
    <t>APROPIACIÓN</t>
  </si>
  <si>
    <t>Descripción</t>
  </si>
  <si>
    <t>Cifras en millones</t>
  </si>
  <si>
    <t>APC COLOMBIA</t>
  </si>
  <si>
    <t>Compromisos</t>
  </si>
  <si>
    <t>Obligaciones</t>
  </si>
  <si>
    <t>Rubro</t>
  </si>
  <si>
    <t>Aprop. Vigente</t>
  </si>
  <si>
    <t>$</t>
  </si>
  <si>
    <t>Meta</t>
  </si>
  <si>
    <t>Servicio de la Deuda</t>
  </si>
  <si>
    <t>Inversión</t>
  </si>
  <si>
    <t>inserción laboral de jóvenes</t>
  </si>
  <si>
    <t>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</si>
</sst>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dd\-mmm\-yyyy"/>
  </numFmts>
  <fonts count="3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2"/>
      <color rgb="FF000000"/>
      <name val="Verdana"/>
      <family val="2"/>
    </font>
    <font>
      <sz val="18"/>
      <name val="Arial"/>
      <family val="2"/>
    </font>
    <font>
      <sz val="12"/>
      <color rgb="FF000000"/>
      <name val="Verdana"/>
      <family val="2"/>
    </font>
    <font>
      <b/>
      <sz val="12"/>
      <color theme="9" tint="-0.249977111117893"/>
      <name val="Verdana"/>
      <family val="2"/>
    </font>
    <font>
      <b/>
      <sz val="12"/>
      <color rgb="FF00B050"/>
      <name val="Verdana"/>
      <family val="2"/>
    </font>
    <font>
      <b/>
      <sz val="12"/>
      <color theme="9" tint="-0.499984740745262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3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>
      <alignment vertical="top" readingOrder="1"/>
    </xf>
    <xf numFmtId="0" fontId="4" fillId="0" borderId="3" xfId="0" applyNumberFormat="1" applyFont="1" applyFill="1" applyBorder="1" applyAlignment="1">
      <alignment horizontal="center" vertical="center" wrapText="1" readingOrder="1"/>
    </xf>
    <xf numFmtId="0" fontId="3" fillId="0" borderId="3" xfId="0" applyNumberFormat="1" applyFont="1" applyFill="1" applyBorder="1" applyAlignment="1">
      <alignment horizontal="left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vertical="center" wrapText="1" readingOrder="1"/>
    </xf>
    <xf numFmtId="0" fontId="4" fillId="0" borderId="3" xfId="0" applyNumberFormat="1" applyFont="1" applyFill="1" applyBorder="1" applyAlignment="1">
      <alignment horizontal="left" vertical="center" wrapText="1" readingOrder="1"/>
    </xf>
    <xf numFmtId="0" fontId="4" fillId="0" borderId="3" xfId="0" applyNumberFormat="1" applyFont="1" applyFill="1" applyBorder="1" applyAlignment="1">
      <alignment horizontal="right" vertical="center" wrapText="1" readingOrder="1"/>
    </xf>
    <xf numFmtId="0" fontId="5" fillId="0" borderId="3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right" vertical="center" wrapText="1" readingOrder="1"/>
    </xf>
    <xf numFmtId="164" fontId="4" fillId="0" borderId="2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  <xf numFmtId="0" fontId="3" fillId="3" borderId="4" xfId="0" applyNumberFormat="1" applyFont="1" applyFill="1" applyBorder="1" applyAlignment="1">
      <alignment horizontal="center" vertical="center" wrapText="1" readingOrder="1"/>
    </xf>
    <xf numFmtId="0" fontId="10" fillId="2" borderId="2" xfId="0" applyNumberFormat="1" applyFont="1" applyFill="1" applyBorder="1" applyAlignment="1">
      <alignment horizontal="center" vertical="center" wrapText="1" readingOrder="1"/>
    </xf>
    <xf numFmtId="0" fontId="10" fillId="2" borderId="2" xfId="0" applyNumberFormat="1" applyFont="1" applyFill="1" applyBorder="1" applyAlignment="1">
      <alignment horizontal="left" vertical="center" wrapText="1" readingOrder="1"/>
    </xf>
    <xf numFmtId="0" fontId="10" fillId="2" borderId="2" xfId="0" applyNumberFormat="1" applyFont="1" applyFill="1" applyBorder="1" applyAlignment="1">
      <alignment vertical="center" wrapText="1" readingOrder="1"/>
    </xf>
    <xf numFmtId="0" fontId="10" fillId="2" borderId="2" xfId="0" applyNumberFormat="1" applyFont="1" applyFill="1" applyBorder="1" applyAlignment="1">
      <alignment horizontal="right" vertical="center" wrapText="1" readingOrder="1"/>
    </xf>
    <xf numFmtId="164" fontId="10" fillId="2" borderId="2" xfId="0" applyNumberFormat="1" applyFont="1" applyFill="1" applyBorder="1" applyAlignment="1">
      <alignment horizontal="right" vertical="center" wrapText="1" readingOrder="1"/>
    </xf>
    <xf numFmtId="0" fontId="1" fillId="0" borderId="0" xfId="3" applyFill="1" applyAlignment="1">
      <alignment vertical="center"/>
    </xf>
    <xf numFmtId="0" fontId="1" fillId="0" borderId="5" xfId="3" applyFill="1" applyBorder="1" applyAlignment="1">
      <alignment vertical="center"/>
    </xf>
    <xf numFmtId="0" fontId="1" fillId="0" borderId="0" xfId="3" applyFill="1" applyAlignment="1">
      <alignment vertical="center" wrapText="1"/>
    </xf>
    <xf numFmtId="0" fontId="14" fillId="4" borderId="4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" fillId="0" borderId="5" xfId="3" applyFill="1" applyBorder="1" applyAlignment="1">
      <alignment vertical="center" wrapText="1"/>
    </xf>
    <xf numFmtId="0" fontId="8" fillId="0" borderId="0" xfId="3" applyFont="1" applyFill="1" applyAlignment="1">
      <alignment vertical="center"/>
    </xf>
    <xf numFmtId="0" fontId="15" fillId="0" borderId="6" xfId="3" applyFont="1" applyFill="1" applyBorder="1" applyAlignment="1">
      <alignment vertical="center"/>
    </xf>
    <xf numFmtId="4" fontId="16" fillId="0" borderId="7" xfId="3" applyNumberFormat="1" applyFont="1" applyFill="1" applyBorder="1" applyAlignment="1">
      <alignment horizontal="right" vertical="center" wrapText="1"/>
    </xf>
    <xf numFmtId="10" fontId="16" fillId="0" borderId="7" xfId="4" applyNumberFormat="1" applyFont="1" applyFill="1" applyBorder="1" applyAlignment="1">
      <alignment horizontal="center" vertical="center" wrapText="1"/>
    </xf>
    <xf numFmtId="10" fontId="16" fillId="0" borderId="7" xfId="4" applyNumberFormat="1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4" fontId="16" fillId="0" borderId="2" xfId="3" applyNumberFormat="1" applyFont="1" applyFill="1" applyBorder="1" applyAlignment="1">
      <alignment horizontal="right" vertical="center" wrapText="1"/>
    </xf>
    <xf numFmtId="10" fontId="16" fillId="0" borderId="2" xfId="4" applyNumberFormat="1" applyFont="1" applyFill="1" applyBorder="1" applyAlignment="1">
      <alignment horizontal="center" vertical="center" wrapText="1"/>
    </xf>
    <xf numFmtId="4" fontId="8" fillId="0" borderId="0" xfId="3" applyNumberFormat="1" applyFont="1" applyFill="1" applyAlignment="1">
      <alignment vertical="center"/>
    </xf>
    <xf numFmtId="0" fontId="17" fillId="0" borderId="0" xfId="3" applyFont="1" applyFill="1" applyAlignment="1">
      <alignment vertical="center"/>
    </xf>
    <xf numFmtId="0" fontId="15" fillId="0" borderId="10" xfId="3" applyFont="1" applyFill="1" applyBorder="1" applyAlignment="1">
      <alignment vertical="center"/>
    </xf>
    <xf numFmtId="10" fontId="16" fillId="0" borderId="2" xfId="4" applyNumberFormat="1" applyFont="1" applyFill="1" applyBorder="1" applyAlignment="1">
      <alignment horizontal="right" vertical="center" wrapText="1"/>
    </xf>
    <xf numFmtId="10" fontId="16" fillId="0" borderId="11" xfId="4" applyNumberFormat="1" applyFont="1" applyFill="1" applyBorder="1" applyAlignment="1">
      <alignment horizontal="center" vertical="center" wrapText="1"/>
    </xf>
    <xf numFmtId="41" fontId="16" fillId="5" borderId="2" xfId="3" applyNumberFormat="1" applyFont="1" applyFill="1" applyBorder="1" applyAlignment="1">
      <alignment vertical="center"/>
    </xf>
    <xf numFmtId="10" fontId="16" fillId="0" borderId="2" xfId="2" applyNumberFormat="1" applyFont="1" applyFill="1" applyBorder="1" applyAlignment="1">
      <alignment horizontal="center" vertical="center"/>
    </xf>
    <xf numFmtId="4" fontId="17" fillId="0" borderId="0" xfId="3" applyNumberFormat="1" applyFont="1" applyFill="1" applyAlignment="1">
      <alignment vertical="center"/>
    </xf>
    <xf numFmtId="10" fontId="18" fillId="0" borderId="2" xfId="4" applyNumberFormat="1" applyFont="1" applyFill="1" applyBorder="1" applyAlignment="1">
      <alignment horizontal="right" vertical="center" wrapText="1"/>
    </xf>
    <xf numFmtId="41" fontId="16" fillId="0" borderId="2" xfId="3" applyNumberFormat="1" applyFont="1" applyFill="1" applyBorder="1" applyAlignment="1">
      <alignment vertical="center"/>
    </xf>
    <xf numFmtId="9" fontId="16" fillId="0" borderId="2" xfId="2" applyNumberFormat="1" applyFont="1" applyFill="1" applyBorder="1" applyAlignment="1">
      <alignment horizontal="center" vertical="center"/>
    </xf>
    <xf numFmtId="0" fontId="19" fillId="6" borderId="2" xfId="3" applyFont="1" applyFill="1" applyBorder="1" applyAlignment="1">
      <alignment horizontal="center" vertical="center"/>
    </xf>
    <xf numFmtId="0" fontId="9" fillId="7" borderId="10" xfId="3" applyFont="1" applyFill="1" applyBorder="1" applyAlignment="1">
      <alignment horizontal="center" vertical="center"/>
    </xf>
    <xf numFmtId="4" fontId="9" fillId="7" borderId="2" xfId="3" applyNumberFormat="1" applyFont="1" applyFill="1" applyBorder="1" applyAlignment="1">
      <alignment horizontal="right" vertical="center" wrapText="1"/>
    </xf>
    <xf numFmtId="10" fontId="9" fillId="7" borderId="2" xfId="4" applyNumberFormat="1" applyFont="1" applyFill="1" applyBorder="1" applyAlignment="1">
      <alignment horizontal="center" vertical="center" wrapText="1"/>
    </xf>
    <xf numFmtId="10" fontId="9" fillId="7" borderId="2" xfId="4" applyNumberFormat="1" applyFont="1" applyFill="1" applyBorder="1" applyAlignment="1">
      <alignment horizontal="right" vertical="center" wrapText="1"/>
    </xf>
    <xf numFmtId="10" fontId="9" fillId="7" borderId="11" xfId="4" applyNumberFormat="1" applyFont="1" applyFill="1" applyBorder="1" applyAlignment="1">
      <alignment horizontal="center" vertical="center" wrapText="1"/>
    </xf>
    <xf numFmtId="10" fontId="9" fillId="7" borderId="9" xfId="4" applyNumberFormat="1" applyFont="1" applyFill="1" applyBorder="1" applyAlignment="1">
      <alignment horizontal="right" vertical="center" wrapText="1"/>
    </xf>
    <xf numFmtId="4" fontId="20" fillId="7" borderId="2" xfId="3" applyNumberFormat="1" applyFont="1" applyFill="1" applyBorder="1" applyAlignment="1">
      <alignment horizontal="right" vertical="center" wrapText="1"/>
    </xf>
    <xf numFmtId="10" fontId="20" fillId="7" borderId="2" xfId="2" applyNumberFormat="1" applyFont="1" applyFill="1" applyBorder="1" applyAlignment="1">
      <alignment horizontal="center" vertical="center"/>
    </xf>
    <xf numFmtId="4" fontId="17" fillId="8" borderId="2" xfId="3" applyNumberFormat="1" applyFont="1" applyFill="1" applyBorder="1" applyAlignment="1">
      <alignment horizontal="center" vertical="center"/>
    </xf>
    <xf numFmtId="43" fontId="1" fillId="0" borderId="2" xfId="1" applyFont="1" applyFill="1" applyBorder="1" applyAlignment="1">
      <alignment vertical="center"/>
    </xf>
    <xf numFmtId="0" fontId="9" fillId="0" borderId="12" xfId="3" applyFont="1" applyFill="1" applyBorder="1" applyAlignment="1">
      <alignment horizontal="center" vertical="center"/>
    </xf>
    <xf numFmtId="4" fontId="9" fillId="0" borderId="13" xfId="3" applyNumberFormat="1" applyFont="1" applyFill="1" applyBorder="1" applyAlignment="1">
      <alignment horizontal="right" vertical="center" wrapText="1"/>
    </xf>
    <xf numFmtId="10" fontId="21" fillId="0" borderId="13" xfId="3" applyNumberFormat="1" applyFont="1" applyBorder="1" applyAlignment="1">
      <alignment horizontal="center" vertical="center"/>
    </xf>
    <xf numFmtId="10" fontId="16" fillId="0" borderId="13" xfId="4" applyNumberFormat="1" applyFont="1" applyFill="1" applyBorder="1" applyAlignment="1">
      <alignment horizontal="right" vertical="center" wrapText="1"/>
    </xf>
    <xf numFmtId="10" fontId="21" fillId="0" borderId="14" xfId="4" applyNumberFormat="1" applyFont="1" applyFill="1" applyBorder="1" applyAlignment="1">
      <alignment horizontal="center" vertical="center" wrapText="1"/>
    </xf>
    <xf numFmtId="10" fontId="21" fillId="0" borderId="9" xfId="4" applyNumberFormat="1" applyFont="1" applyFill="1" applyBorder="1" applyAlignment="1">
      <alignment horizontal="right" vertical="center" wrapText="1"/>
    </xf>
    <xf numFmtId="0" fontId="18" fillId="0" borderId="2" xfId="3" applyFont="1" applyFill="1" applyBorder="1" applyAlignment="1">
      <alignment horizontal="center" vertical="center"/>
    </xf>
    <xf numFmtId="10" fontId="9" fillId="9" borderId="2" xfId="2" applyNumberFormat="1" applyFont="1" applyFill="1" applyBorder="1" applyAlignment="1">
      <alignment horizontal="center" vertical="center"/>
    </xf>
    <xf numFmtId="0" fontId="1" fillId="0" borderId="2" xfId="3" applyFill="1" applyBorder="1" applyAlignment="1">
      <alignment vertical="center"/>
    </xf>
    <xf numFmtId="9" fontId="16" fillId="0" borderId="2" xfId="2" applyFont="1" applyFill="1" applyBorder="1" applyAlignment="1">
      <alignment horizontal="center" vertical="center"/>
    </xf>
    <xf numFmtId="9" fontId="20" fillId="7" borderId="2" xfId="2" applyNumberFormat="1" applyFont="1" applyFill="1" applyBorder="1" applyAlignment="1">
      <alignment horizontal="center" vertical="center"/>
    </xf>
    <xf numFmtId="10" fontId="21" fillId="0" borderId="13" xfId="3" applyNumberFormat="1" applyFont="1" applyBorder="1" applyAlignment="1">
      <alignment vertical="center"/>
    </xf>
    <xf numFmtId="0" fontId="20" fillId="0" borderId="6" xfId="3" applyFont="1" applyFill="1" applyBorder="1" applyAlignment="1">
      <alignment horizontal="left" vertical="center"/>
    </xf>
    <xf numFmtId="10" fontId="18" fillId="0" borderId="2" xfId="2" applyNumberFormat="1" applyFont="1" applyFill="1" applyBorder="1" applyAlignment="1">
      <alignment horizontal="center" vertical="center"/>
    </xf>
    <xf numFmtId="0" fontId="17" fillId="0" borderId="0" xfId="3" applyFont="1" applyFill="1" applyAlignment="1">
      <alignment horizontal="right" vertical="center"/>
    </xf>
    <xf numFmtId="0" fontId="15" fillId="0" borderId="10" xfId="3" applyFont="1" applyFill="1" applyBorder="1" applyAlignment="1">
      <alignment horizontal="left" vertical="center" wrapText="1"/>
    </xf>
    <xf numFmtId="0" fontId="1" fillId="0" borderId="0" xfId="3" applyFill="1" applyAlignment="1">
      <alignment horizontal="right" vertical="center"/>
    </xf>
    <xf numFmtId="0" fontId="20" fillId="0" borderId="10" xfId="3" applyFont="1" applyFill="1" applyBorder="1" applyAlignment="1">
      <alignment horizontal="left" vertical="center"/>
    </xf>
    <xf numFmtId="4" fontId="1" fillId="0" borderId="0" xfId="3" applyNumberFormat="1" applyFill="1" applyAlignment="1">
      <alignment vertical="center"/>
    </xf>
    <xf numFmtId="4" fontId="8" fillId="5" borderId="2" xfId="3" applyNumberFormat="1" applyFont="1" applyFill="1" applyBorder="1" applyAlignment="1">
      <alignment vertical="center"/>
    </xf>
    <xf numFmtId="10" fontId="16" fillId="0" borderId="2" xfId="3" applyNumberFormat="1" applyFont="1" applyFill="1" applyBorder="1" applyAlignment="1">
      <alignment vertical="center"/>
    </xf>
    <xf numFmtId="10" fontId="22" fillId="7" borderId="2" xfId="2" applyNumberFormat="1" applyFont="1" applyFill="1" applyBorder="1" applyAlignment="1">
      <alignment horizontal="center" vertical="center"/>
    </xf>
    <xf numFmtId="0" fontId="20" fillId="3" borderId="15" xfId="3" applyFont="1" applyFill="1" applyBorder="1" applyAlignment="1">
      <alignment horizontal="center" vertical="center" wrapText="1"/>
    </xf>
    <xf numFmtId="4" fontId="9" fillId="3" borderId="16" xfId="3" applyNumberFormat="1" applyFont="1" applyFill="1" applyBorder="1" applyAlignment="1">
      <alignment vertical="center" wrapText="1"/>
    </xf>
    <xf numFmtId="10" fontId="9" fillId="3" borderId="16" xfId="4" applyNumberFormat="1" applyFont="1" applyFill="1" applyBorder="1" applyAlignment="1">
      <alignment horizontal="center" vertical="center" wrapText="1"/>
    </xf>
    <xf numFmtId="10" fontId="9" fillId="3" borderId="16" xfId="4" applyNumberFormat="1" applyFont="1" applyFill="1" applyBorder="1" applyAlignment="1">
      <alignment vertical="center" wrapText="1"/>
    </xf>
    <xf numFmtId="10" fontId="9" fillId="3" borderId="17" xfId="4" applyNumberFormat="1" applyFont="1" applyFill="1" applyBorder="1" applyAlignment="1">
      <alignment horizontal="center" vertical="center" wrapText="1"/>
    </xf>
    <xf numFmtId="10" fontId="9" fillId="3" borderId="9" xfId="4" applyNumberFormat="1" applyFont="1" applyFill="1" applyBorder="1" applyAlignment="1">
      <alignment vertical="center" wrapText="1"/>
    </xf>
    <xf numFmtId="4" fontId="9" fillId="3" borderId="2" xfId="3" applyNumberFormat="1" applyFont="1" applyFill="1" applyBorder="1" applyAlignment="1">
      <alignment vertical="center" wrapText="1"/>
    </xf>
    <xf numFmtId="10" fontId="9" fillId="3" borderId="2" xfId="2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horizontal="left" vertical="top" wrapText="1"/>
    </xf>
    <xf numFmtId="4" fontId="7" fillId="0" borderId="0" xfId="3" applyNumberFormat="1" applyFont="1" applyFill="1" applyBorder="1" applyAlignment="1">
      <alignment vertical="center" wrapText="1"/>
    </xf>
    <xf numFmtId="9" fontId="7" fillId="0" borderId="0" xfId="4" applyFont="1" applyFill="1" applyBorder="1" applyAlignment="1">
      <alignment vertical="center" wrapText="1"/>
    </xf>
    <xf numFmtId="4" fontId="7" fillId="0" borderId="0" xfId="3" applyNumberFormat="1" applyFont="1" applyFill="1" applyBorder="1" applyAlignment="1">
      <alignment horizontal="center" vertical="center" wrapText="1"/>
    </xf>
    <xf numFmtId="10" fontId="7" fillId="0" borderId="0" xfId="4" applyNumberFormat="1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10" fontId="19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Alignment="1">
      <alignment horizontal="center" vertical="center"/>
    </xf>
    <xf numFmtId="0" fontId="20" fillId="0" borderId="0" xfId="3" applyFont="1" applyFill="1" applyBorder="1" applyAlignment="1">
      <alignment horizontal="center" vertical="center" wrapText="1"/>
    </xf>
    <xf numFmtId="3" fontId="1" fillId="0" borderId="0" xfId="3" applyNumberFormat="1" applyFill="1" applyAlignment="1">
      <alignment vertical="center"/>
    </xf>
    <xf numFmtId="3" fontId="9" fillId="0" borderId="0" xfId="3" applyNumberFormat="1" applyFont="1" applyFill="1" applyBorder="1" applyAlignment="1">
      <alignment vertical="center" wrapText="1"/>
    </xf>
    <xf numFmtId="0" fontId="20" fillId="0" borderId="18" xfId="3" applyFont="1" applyFill="1" applyBorder="1" applyAlignment="1">
      <alignment horizontal="right" vertical="center" wrapText="1"/>
    </xf>
    <xf numFmtId="3" fontId="20" fillId="0" borderId="18" xfId="3" applyNumberFormat="1" applyFont="1" applyFill="1" applyBorder="1" applyAlignment="1">
      <alignment vertical="center"/>
    </xf>
    <xf numFmtId="3" fontId="19" fillId="0" borderId="0" xfId="3" applyNumberFormat="1" applyFont="1" applyFill="1" applyBorder="1" applyAlignment="1">
      <alignment vertical="center" wrapText="1"/>
    </xf>
    <xf numFmtId="3" fontId="15" fillId="0" borderId="18" xfId="3" applyNumberFormat="1" applyFont="1" applyFill="1" applyBorder="1" applyAlignment="1">
      <alignment vertical="center"/>
    </xf>
    <xf numFmtId="0" fontId="1" fillId="0" borderId="21" xfId="3" applyFill="1" applyBorder="1" applyAlignment="1">
      <alignment vertical="center"/>
    </xf>
    <xf numFmtId="0" fontId="18" fillId="0" borderId="21" xfId="3" applyFont="1" applyFill="1" applyBorder="1" applyAlignment="1">
      <alignment horizontal="right" vertical="center" wrapText="1"/>
    </xf>
    <xf numFmtId="3" fontId="18" fillId="0" borderId="0" xfId="3" quotePrefix="1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vertical="center"/>
    </xf>
    <xf numFmtId="0" fontId="14" fillId="4" borderId="6" xfId="3" applyFont="1" applyFill="1" applyBorder="1" applyAlignment="1">
      <alignment horizontal="center" vertical="center" wrapText="1"/>
    </xf>
    <xf numFmtId="0" fontId="14" fillId="4" borderId="7" xfId="3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horizontal="left" vertical="center"/>
    </xf>
    <xf numFmtId="4" fontId="16" fillId="0" borderId="2" xfId="5" applyNumberFormat="1" applyFont="1" applyFill="1" applyBorder="1" applyAlignment="1">
      <alignment horizontal="right" vertical="center" wrapText="1"/>
    </xf>
    <xf numFmtId="4" fontId="18" fillId="0" borderId="2" xfId="5" applyNumberFormat="1" applyFont="1" applyFill="1" applyBorder="1" applyAlignment="1">
      <alignment horizontal="right" vertical="center" wrapText="1"/>
    </xf>
    <xf numFmtId="3" fontId="16" fillId="0" borderId="10" xfId="3" applyNumberFormat="1" applyFont="1" applyFill="1" applyBorder="1" applyAlignment="1">
      <alignment horizontal="left" vertical="center"/>
    </xf>
    <xf numFmtId="49" fontId="16" fillId="0" borderId="10" xfId="3" applyNumberFormat="1" applyFont="1" applyFill="1" applyBorder="1" applyAlignment="1">
      <alignment vertical="center" wrapText="1"/>
    </xf>
    <xf numFmtId="0" fontId="16" fillId="0" borderId="10" xfId="3" applyFont="1" applyFill="1" applyBorder="1" applyAlignment="1">
      <alignment vertical="center"/>
    </xf>
    <xf numFmtId="0" fontId="1" fillId="0" borderId="0" xfId="3" applyFont="1" applyFill="1" applyAlignment="1">
      <alignment horizontal="right" vertical="center"/>
    </xf>
    <xf numFmtId="0" fontId="16" fillId="0" borderId="27" xfId="3" applyFont="1" applyFill="1" applyBorder="1" applyAlignment="1">
      <alignment horizontal="left" vertical="center"/>
    </xf>
    <xf numFmtId="4" fontId="1" fillId="0" borderId="21" xfId="3" applyNumberFormat="1" applyFill="1" applyBorder="1" applyAlignment="1">
      <alignment vertical="center"/>
    </xf>
    <xf numFmtId="4" fontId="16" fillId="0" borderId="4" xfId="5" applyNumberFormat="1" applyFont="1" applyFill="1" applyBorder="1" applyAlignment="1">
      <alignment horizontal="right" vertical="center" wrapText="1"/>
    </xf>
    <xf numFmtId="4" fontId="18" fillId="0" borderId="4" xfId="5" applyNumberFormat="1" applyFont="1" applyFill="1" applyBorder="1" applyAlignment="1">
      <alignment horizontal="right" vertical="center" wrapText="1"/>
    </xf>
    <xf numFmtId="0" fontId="20" fillId="7" borderId="12" xfId="3" applyFont="1" applyFill="1" applyBorder="1" applyAlignment="1">
      <alignment vertical="center"/>
    </xf>
    <xf numFmtId="4" fontId="15" fillId="7" borderId="13" xfId="3" applyNumberFormat="1" applyFont="1" applyFill="1" applyBorder="1" applyAlignment="1">
      <alignment vertical="center"/>
    </xf>
    <xf numFmtId="4" fontId="20" fillId="7" borderId="13" xfId="3" applyNumberFormat="1" applyFont="1" applyFill="1" applyBorder="1" applyAlignment="1">
      <alignment vertical="center"/>
    </xf>
    <xf numFmtId="0" fontId="24" fillId="0" borderId="0" xfId="0" applyFont="1" applyFill="1" applyBorder="1"/>
    <xf numFmtId="0" fontId="26" fillId="0" borderId="0" xfId="0" applyFont="1" applyFill="1" applyBorder="1"/>
    <xf numFmtId="4" fontId="26" fillId="0" borderId="0" xfId="0" applyNumberFormat="1" applyFont="1" applyFill="1" applyBorder="1" applyAlignment="1">
      <alignment horizontal="right" vertical="center" wrapText="1" readingOrder="1"/>
    </xf>
    <xf numFmtId="0" fontId="26" fillId="0" borderId="0" xfId="0" applyFont="1" applyFill="1" applyBorder="1" applyAlignment="1">
      <alignment readingOrder="1"/>
    </xf>
    <xf numFmtId="4" fontId="26" fillId="0" borderId="0" xfId="0" applyNumberFormat="1" applyFont="1" applyFill="1" applyBorder="1"/>
    <xf numFmtId="0" fontId="26" fillId="0" borderId="0" xfId="0" quotePrefix="1" applyFont="1" applyFill="1" applyBorder="1"/>
    <xf numFmtId="0" fontId="2" fillId="0" borderId="0" xfId="0" applyFont="1" applyFill="1" applyBorder="1" applyAlignment="1">
      <alignment vertical="top"/>
    </xf>
    <xf numFmtId="0" fontId="3" fillId="0" borderId="3" xfId="0" applyNumberFormat="1" applyFont="1" applyFill="1" applyBorder="1" applyAlignment="1">
      <alignment horizontal="left" vertical="top" wrapText="1" readingOrder="1"/>
    </xf>
    <xf numFmtId="0" fontId="4" fillId="0" borderId="3" xfId="0" applyNumberFormat="1" applyFont="1" applyFill="1" applyBorder="1" applyAlignment="1">
      <alignment horizontal="left" vertical="top" wrapText="1" readingOrder="1"/>
    </xf>
    <xf numFmtId="0" fontId="4" fillId="11" borderId="2" xfId="0" applyNumberFormat="1" applyFont="1" applyFill="1" applyBorder="1" applyAlignment="1">
      <alignment horizontal="center" vertical="center" wrapText="1" readingOrder="1"/>
    </xf>
    <xf numFmtId="0" fontId="4" fillId="11" borderId="2" xfId="0" applyNumberFormat="1" applyFont="1" applyFill="1" applyBorder="1" applyAlignment="1">
      <alignment horizontal="left" vertical="top" wrapText="1" readingOrder="1"/>
    </xf>
    <xf numFmtId="164" fontId="4" fillId="11" borderId="2" xfId="0" applyNumberFormat="1" applyFont="1" applyFill="1" applyBorder="1" applyAlignment="1">
      <alignment horizontal="right" vertical="center" wrapText="1" readingOrder="1"/>
    </xf>
    <xf numFmtId="0" fontId="4" fillId="12" borderId="2" xfId="0" applyNumberFormat="1" applyFont="1" applyFill="1" applyBorder="1" applyAlignment="1">
      <alignment horizontal="center" vertical="center" wrapText="1" readingOrder="1"/>
    </xf>
    <xf numFmtId="0" fontId="4" fillId="12" borderId="2" xfId="0" applyNumberFormat="1" applyFont="1" applyFill="1" applyBorder="1" applyAlignment="1">
      <alignment horizontal="left" vertical="top" wrapText="1" readingOrder="1"/>
    </xf>
    <xf numFmtId="0" fontId="4" fillId="12" borderId="2" xfId="0" applyNumberFormat="1" applyFont="1" applyFill="1" applyBorder="1" applyAlignment="1">
      <alignment vertical="center" wrapText="1" readingOrder="1"/>
    </xf>
    <xf numFmtId="164" fontId="4" fillId="12" borderId="2" xfId="0" applyNumberFormat="1" applyFont="1" applyFill="1" applyBorder="1" applyAlignment="1">
      <alignment horizontal="right" vertical="center" wrapText="1" readingOrder="1"/>
    </xf>
    <xf numFmtId="0" fontId="4" fillId="13" borderId="2" xfId="0" applyNumberFormat="1" applyFont="1" applyFill="1" applyBorder="1" applyAlignment="1">
      <alignment horizontal="center" vertical="center" wrapText="1" readingOrder="1"/>
    </xf>
    <xf numFmtId="0" fontId="4" fillId="13" borderId="2" xfId="0" applyNumberFormat="1" applyFont="1" applyFill="1" applyBorder="1" applyAlignment="1">
      <alignment horizontal="left" vertical="top" wrapText="1" readingOrder="1"/>
    </xf>
    <xf numFmtId="0" fontId="4" fillId="13" borderId="2" xfId="0" applyNumberFormat="1" applyFont="1" applyFill="1" applyBorder="1" applyAlignment="1">
      <alignment vertical="center" wrapText="1" readingOrder="1"/>
    </xf>
    <xf numFmtId="164" fontId="4" fillId="13" borderId="2" xfId="0" applyNumberFormat="1" applyFont="1" applyFill="1" applyBorder="1" applyAlignment="1">
      <alignment horizontal="right"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4" fillId="11" borderId="9" xfId="0" applyNumberFormat="1" applyFont="1" applyFill="1" applyBorder="1" applyAlignment="1">
      <alignment vertical="center" wrapText="1" readingOrder="1"/>
    </xf>
    <xf numFmtId="0" fontId="3" fillId="3" borderId="9" xfId="0" applyNumberFormat="1" applyFont="1" applyFill="1" applyBorder="1" applyAlignment="1">
      <alignment horizontal="center" vertical="center" wrapText="1" readingOrder="1"/>
    </xf>
    <xf numFmtId="0" fontId="0" fillId="0" borderId="0" xfId="0"/>
    <xf numFmtId="49" fontId="18" fillId="0" borderId="31" xfId="0" applyNumberFormat="1" applyFont="1" applyBorder="1" applyAlignment="1">
      <alignment wrapText="1"/>
    </xf>
    <xf numFmtId="1" fontId="18" fillId="0" borderId="31" xfId="0" applyNumberFormat="1" applyFont="1" applyBorder="1" applyAlignment="1">
      <alignment wrapText="1"/>
    </xf>
    <xf numFmtId="49" fontId="18" fillId="0" borderId="31" xfId="0" applyNumberFormat="1" applyFont="1" applyBorder="1" applyAlignment="1">
      <alignment horizontal="left" wrapText="1"/>
    </xf>
    <xf numFmtId="0" fontId="18" fillId="0" borderId="31" xfId="0" applyFont="1" applyBorder="1" applyAlignment="1">
      <alignment horizontal="center" vertical="center" wrapText="1"/>
    </xf>
    <xf numFmtId="4" fontId="18" fillId="0" borderId="31" xfId="0" applyNumberFormat="1" applyFont="1" applyBorder="1" applyAlignment="1">
      <alignment horizontal="left" wrapText="1"/>
    </xf>
    <xf numFmtId="0" fontId="27" fillId="0" borderId="0" xfId="0" applyFont="1"/>
    <xf numFmtId="4" fontId="18" fillId="0" borderId="31" xfId="0" applyNumberFormat="1" applyFont="1" applyBorder="1" applyAlignment="1">
      <alignment horizontal="right" wrapText="1"/>
    </xf>
    <xf numFmtId="4" fontId="20" fillId="0" borderId="31" xfId="0" applyNumberFormat="1" applyFont="1" applyBorder="1" applyAlignment="1">
      <alignment horizontal="right" wrapText="1"/>
    </xf>
    <xf numFmtId="0" fontId="20" fillId="0" borderId="3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0" fillId="3" borderId="31" xfId="0" applyFont="1" applyFill="1" applyBorder="1" applyAlignment="1">
      <alignment horizontal="center" vertical="center" wrapText="1"/>
    </xf>
    <xf numFmtId="10" fontId="0" fillId="0" borderId="0" xfId="2" applyNumberFormat="1" applyFont="1"/>
    <xf numFmtId="4" fontId="20" fillId="3" borderId="31" xfId="0" applyNumberFormat="1" applyFont="1" applyFill="1" applyBorder="1" applyAlignment="1">
      <alignment horizontal="right" wrapText="1"/>
    </xf>
    <xf numFmtId="4" fontId="26" fillId="0" borderId="0" xfId="0" applyNumberFormat="1" applyFont="1" applyFill="1" applyBorder="1" applyAlignment="1">
      <alignment readingOrder="1"/>
    </xf>
    <xf numFmtId="49" fontId="18" fillId="0" borderId="3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2" fillId="0" borderId="2" xfId="0" applyFont="1" applyFill="1" applyBorder="1"/>
    <xf numFmtId="0" fontId="10" fillId="3" borderId="2" xfId="0" applyNumberFormat="1" applyFont="1" applyFill="1" applyBorder="1" applyAlignment="1">
      <alignment horizontal="center" vertical="center" wrapText="1" readingOrder="1"/>
    </xf>
    <xf numFmtId="0" fontId="10" fillId="3" borderId="2" xfId="0" applyNumberFormat="1" applyFont="1" applyFill="1" applyBorder="1" applyAlignment="1">
      <alignment horizontal="left" vertical="top" wrapText="1" readingOrder="1"/>
    </xf>
    <xf numFmtId="0" fontId="10" fillId="3" borderId="2" xfId="0" applyNumberFormat="1" applyFont="1" applyFill="1" applyBorder="1" applyAlignment="1">
      <alignment vertical="center" wrapText="1" readingOrder="1"/>
    </xf>
    <xf numFmtId="0" fontId="10" fillId="3" borderId="2" xfId="0" applyNumberFormat="1" applyFont="1" applyFill="1" applyBorder="1" applyAlignment="1">
      <alignment horizontal="right" vertical="center" wrapText="1" readingOrder="1"/>
    </xf>
    <xf numFmtId="164" fontId="10" fillId="3" borderId="2" xfId="0" applyNumberFormat="1" applyFont="1" applyFill="1" applyBorder="1" applyAlignment="1">
      <alignment horizontal="right" vertical="center" wrapText="1" readingOrder="1"/>
    </xf>
    <xf numFmtId="43" fontId="17" fillId="0" borderId="0" xfId="1" applyFont="1" applyFill="1" applyAlignment="1">
      <alignment horizontal="center" vertical="center"/>
    </xf>
    <xf numFmtId="9" fontId="5" fillId="0" borderId="3" xfId="2" applyFont="1" applyFill="1" applyBorder="1" applyAlignment="1">
      <alignment horizontal="right" vertical="center" wrapText="1" readingOrder="1"/>
    </xf>
    <xf numFmtId="0" fontId="4" fillId="5" borderId="2" xfId="0" applyNumberFormat="1" applyFont="1" applyFill="1" applyBorder="1" applyAlignment="1">
      <alignment horizontal="center" vertical="center" wrapText="1" readingOrder="1"/>
    </xf>
    <xf numFmtId="0" fontId="4" fillId="5" borderId="2" xfId="0" applyNumberFormat="1" applyFont="1" applyFill="1" applyBorder="1" applyAlignment="1">
      <alignment horizontal="left" vertical="top" wrapText="1" readingOrder="1"/>
    </xf>
    <xf numFmtId="0" fontId="4" fillId="5" borderId="2" xfId="0" applyNumberFormat="1" applyFont="1" applyFill="1" applyBorder="1" applyAlignment="1">
      <alignment vertical="center" wrapText="1" readingOrder="1"/>
    </xf>
    <xf numFmtId="164" fontId="4" fillId="5" borderId="2" xfId="0" applyNumberFormat="1" applyFont="1" applyFill="1" applyBorder="1" applyAlignment="1">
      <alignment horizontal="right" vertical="center" wrapText="1" readingOrder="1"/>
    </xf>
    <xf numFmtId="0" fontId="2" fillId="5" borderId="0" xfId="0" applyFont="1" applyFill="1" applyBorder="1" applyAlignment="1">
      <alignment vertical="center"/>
    </xf>
    <xf numFmtId="4" fontId="9" fillId="3" borderId="2" xfId="3" applyNumberFormat="1" applyFont="1" applyFill="1" applyBorder="1" applyAlignment="1">
      <alignment horizontal="right" vertical="center" wrapText="1"/>
    </xf>
    <xf numFmtId="4" fontId="19" fillId="0" borderId="0" xfId="3" applyNumberFormat="1" applyFont="1" applyFill="1" applyBorder="1" applyAlignment="1">
      <alignment vertical="center" wrapText="1"/>
    </xf>
    <xf numFmtId="43" fontId="5" fillId="0" borderId="3" xfId="1" applyFont="1" applyFill="1" applyBorder="1" applyAlignment="1">
      <alignment horizontal="right" vertical="center" wrapText="1" readingOrder="1"/>
    </xf>
    <xf numFmtId="0" fontId="28" fillId="5" borderId="2" xfId="0" applyNumberFormat="1" applyFont="1" applyFill="1" applyBorder="1" applyAlignment="1">
      <alignment horizontal="left" vertical="top" wrapText="1" readingOrder="1"/>
    </xf>
    <xf numFmtId="0" fontId="15" fillId="3" borderId="2" xfId="3" applyFont="1" applyFill="1" applyBorder="1" applyAlignment="1">
      <alignment horizontal="center" vertical="center" wrapText="1"/>
    </xf>
    <xf numFmtId="0" fontId="20" fillId="0" borderId="2" xfId="3" applyFont="1" applyFill="1" applyBorder="1" applyAlignment="1">
      <alignment horizontal="left" vertical="center"/>
    </xf>
    <xf numFmtId="0" fontId="15" fillId="0" borderId="2" xfId="3" applyFont="1" applyFill="1" applyBorder="1" applyAlignment="1">
      <alignment horizontal="left" vertical="center" wrapText="1"/>
    </xf>
    <xf numFmtId="0" fontId="9" fillId="3" borderId="2" xfId="3" applyFont="1" applyFill="1" applyBorder="1" applyAlignment="1">
      <alignment horizontal="center" vertical="center"/>
    </xf>
    <xf numFmtId="4" fontId="2" fillId="0" borderId="0" xfId="0" applyNumberFormat="1" applyFont="1" applyFill="1" applyBorder="1"/>
    <xf numFmtId="0" fontId="11" fillId="10" borderId="2" xfId="0" applyFont="1" applyFill="1" applyBorder="1" applyAlignment="1">
      <alignment horizontal="center" vertical="center" wrapText="1" readingOrder="1"/>
    </xf>
    <xf numFmtId="4" fontId="26" fillId="0" borderId="2" xfId="0" applyNumberFormat="1" applyFont="1" applyFill="1" applyBorder="1" applyAlignment="1">
      <alignment horizontal="right" vertical="center" wrapText="1" readingOrder="1"/>
    </xf>
    <xf numFmtId="10" fontId="26" fillId="0" borderId="2" xfId="2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 readingOrder="1"/>
    </xf>
    <xf numFmtId="10" fontId="11" fillId="0" borderId="2" xfId="2" applyNumberFormat="1" applyFont="1" applyFill="1" applyBorder="1" applyAlignment="1">
      <alignment horizontal="right" vertical="center" wrapText="1" readingOrder="1"/>
    </xf>
    <xf numFmtId="10" fontId="11" fillId="0" borderId="2" xfId="2" applyNumberFormat="1" applyFont="1" applyFill="1" applyBorder="1" applyAlignment="1">
      <alignment horizontal="right" vertical="center" wrapText="1"/>
    </xf>
    <xf numFmtId="4" fontId="11" fillId="10" borderId="2" xfId="0" applyNumberFormat="1" applyFont="1" applyFill="1" applyBorder="1" applyAlignment="1">
      <alignment horizontal="right" vertical="center" wrapText="1" readingOrder="1"/>
    </xf>
    <xf numFmtId="10" fontId="11" fillId="10" borderId="2" xfId="2" applyNumberFormat="1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wrapText="1" readingOrder="1"/>
    </xf>
    <xf numFmtId="4" fontId="26" fillId="0" borderId="2" xfId="0" applyNumberFormat="1" applyFont="1" applyFill="1" applyBorder="1" applyAlignment="1">
      <alignment vertical="center" wrapText="1" readingOrder="1"/>
    </xf>
    <xf numFmtId="0" fontId="11" fillId="0" borderId="2" xfId="0" applyFont="1" applyFill="1" applyBorder="1" applyAlignment="1">
      <alignment wrapText="1" readingOrder="1"/>
    </xf>
    <xf numFmtId="4" fontId="11" fillId="0" borderId="2" xfId="0" applyNumberFormat="1" applyFont="1" applyFill="1" applyBorder="1" applyAlignment="1">
      <alignment vertical="center" wrapText="1" readingOrder="1"/>
    </xf>
    <xf numFmtId="0" fontId="11" fillId="10" borderId="2" xfId="0" applyFont="1" applyFill="1" applyBorder="1" applyAlignment="1">
      <alignment vertical="center" wrapText="1" readingOrder="1"/>
    </xf>
    <xf numFmtId="4" fontId="11" fillId="10" borderId="2" xfId="0" applyNumberFormat="1" applyFont="1" applyFill="1" applyBorder="1" applyAlignment="1">
      <alignment vertical="center" wrapText="1" readingOrder="1"/>
    </xf>
    <xf numFmtId="43" fontId="2" fillId="0" borderId="2" xfId="1" applyFont="1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/>
    <xf numFmtId="43" fontId="11" fillId="3" borderId="2" xfId="1" applyFont="1" applyFill="1" applyBorder="1"/>
    <xf numFmtId="164" fontId="3" fillId="0" borderId="0" xfId="0" applyNumberFormat="1" applyFont="1" applyFill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horizontal="left" vertical="center" wrapText="1" readingOrder="1"/>
    </xf>
    <xf numFmtId="0" fontId="30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29" fillId="14" borderId="2" xfId="0" applyFont="1" applyFill="1" applyBorder="1" applyAlignment="1">
      <alignment horizontal="center" vertical="center" wrapText="1" readingOrder="1"/>
    </xf>
    <xf numFmtId="0" fontId="31" fillId="0" borderId="2" xfId="0" applyFont="1" applyFill="1" applyBorder="1" applyAlignment="1">
      <alignment horizontal="left" vertical="center" wrapText="1" readingOrder="1"/>
    </xf>
    <xf numFmtId="3" fontId="31" fillId="0" borderId="2" xfId="0" applyNumberFormat="1" applyFont="1" applyFill="1" applyBorder="1" applyAlignment="1">
      <alignment horizontal="right" vertical="center" wrapText="1" readingOrder="1"/>
    </xf>
    <xf numFmtId="4" fontId="31" fillId="0" borderId="2" xfId="0" applyNumberFormat="1" applyFont="1" applyFill="1" applyBorder="1" applyAlignment="1">
      <alignment horizontal="right" vertical="center" wrapText="1" readingOrder="1"/>
    </xf>
    <xf numFmtId="10" fontId="31" fillId="0" borderId="2" xfId="0" applyNumberFormat="1" applyFont="1" applyFill="1" applyBorder="1" applyAlignment="1">
      <alignment horizontal="right" vertical="center" wrapText="1" readingOrder="1"/>
    </xf>
    <xf numFmtId="10" fontId="32" fillId="0" borderId="2" xfId="0" applyNumberFormat="1" applyFont="1" applyFill="1" applyBorder="1" applyAlignment="1">
      <alignment horizontal="right" vertical="center" wrapText="1" readingOrder="1"/>
    </xf>
    <xf numFmtId="0" fontId="26" fillId="0" borderId="0" xfId="0" applyFont="1" applyFill="1" applyBorder="1" applyAlignment="1">
      <alignment vertical="center" readingOrder="1"/>
    </xf>
    <xf numFmtId="10" fontId="33" fillId="0" borderId="2" xfId="0" applyNumberFormat="1" applyFont="1" applyFill="1" applyBorder="1" applyAlignment="1">
      <alignment horizontal="right" vertical="center" wrapText="1" readingOrder="1"/>
    </xf>
    <xf numFmtId="0" fontId="29" fillId="15" borderId="2" xfId="0" applyFont="1" applyFill="1" applyBorder="1" applyAlignment="1">
      <alignment horizontal="center" vertical="center" wrapText="1" readingOrder="1"/>
    </xf>
    <xf numFmtId="3" fontId="29" fillId="15" borderId="2" xfId="0" applyNumberFormat="1" applyFont="1" applyFill="1" applyBorder="1" applyAlignment="1">
      <alignment horizontal="right" vertical="center" wrapText="1" readingOrder="1"/>
    </xf>
    <xf numFmtId="4" fontId="29" fillId="15" borderId="2" xfId="0" applyNumberFormat="1" applyFont="1" applyFill="1" applyBorder="1" applyAlignment="1">
      <alignment horizontal="right" vertical="center" wrapText="1" readingOrder="1"/>
    </xf>
    <xf numFmtId="10" fontId="29" fillId="15" borderId="2" xfId="0" applyNumberFormat="1" applyFont="1" applyFill="1" applyBorder="1" applyAlignment="1">
      <alignment horizontal="right" vertical="center" wrapText="1" readingOrder="1"/>
    </xf>
    <xf numFmtId="10" fontId="34" fillId="15" borderId="2" xfId="0" applyNumberFormat="1" applyFont="1" applyFill="1" applyBorder="1" applyAlignment="1">
      <alignment horizontal="right" vertical="center" wrapText="1" readingOrder="1"/>
    </xf>
    <xf numFmtId="43" fontId="26" fillId="0" borderId="0" xfId="1" applyFont="1" applyFill="1" applyBorder="1"/>
    <xf numFmtId="10" fontId="26" fillId="0" borderId="0" xfId="2" quotePrefix="1" applyNumberFormat="1" applyFont="1" applyFill="1" applyBorder="1"/>
    <xf numFmtId="10" fontId="2" fillId="0" borderId="2" xfId="2" applyNumberFormat="1" applyFont="1" applyFill="1" applyBorder="1"/>
    <xf numFmtId="10" fontId="11" fillId="3" borderId="2" xfId="2" applyNumberFormat="1" applyFont="1" applyFill="1" applyBorder="1"/>
    <xf numFmtId="10" fontId="16" fillId="0" borderId="25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10" fontId="16" fillId="0" borderId="26" xfId="4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horizontal="center" vertical="center"/>
    </xf>
    <xf numFmtId="0" fontId="13" fillId="4" borderId="2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4" fillId="4" borderId="22" xfId="3" applyFont="1" applyFill="1" applyBorder="1" applyAlignment="1">
      <alignment horizontal="center" vertical="center" wrapText="1"/>
    </xf>
    <xf numFmtId="0" fontId="14" fillId="4" borderId="23" xfId="3" applyFont="1" applyFill="1" applyBorder="1" applyAlignment="1">
      <alignment horizontal="center" vertical="center" wrapText="1"/>
    </xf>
    <xf numFmtId="0" fontId="14" fillId="4" borderId="24" xfId="3" applyFont="1" applyFill="1" applyBorder="1" applyAlignment="1">
      <alignment horizontal="center" vertical="center" wrapText="1"/>
    </xf>
    <xf numFmtId="10" fontId="20" fillId="7" borderId="28" xfId="4" applyNumberFormat="1" applyFont="1" applyFill="1" applyBorder="1" applyAlignment="1">
      <alignment horizontal="center" vertical="center"/>
    </xf>
    <xf numFmtId="10" fontId="20" fillId="7" borderId="29" xfId="4" applyNumberFormat="1" applyFont="1" applyFill="1" applyBorder="1" applyAlignment="1">
      <alignment horizontal="center" vertical="center"/>
    </xf>
    <xf numFmtId="10" fontId="20" fillId="7" borderId="30" xfId="4" applyNumberFormat="1" applyFont="1" applyFill="1" applyBorder="1" applyAlignment="1">
      <alignment horizontal="center" vertical="center"/>
    </xf>
    <xf numFmtId="0" fontId="29" fillId="14" borderId="2" xfId="0" applyFont="1" applyFill="1" applyBorder="1" applyAlignment="1">
      <alignment horizontal="center" vertical="center" wrapText="1" readingOrder="1"/>
    </xf>
    <xf numFmtId="165" fontId="25" fillId="0" borderId="0" xfId="0" applyNumberFormat="1" applyFont="1" applyFill="1" applyBorder="1" applyAlignment="1">
      <alignment horizontal="right"/>
    </xf>
  </cellXfs>
  <cellStyles count="6">
    <cellStyle name="Millares" xfId="1" builtinId="3"/>
    <cellStyle name="Millares 2" xfId="5"/>
    <cellStyle name="Normal" xfId="0" builtinId="0"/>
    <cellStyle name="Normal 2" xfId="3"/>
    <cellStyle name="Porcentaje" xfId="2" builtinId="5"/>
    <cellStyle name="Porcentaje 2" xfId="4"/>
  </cellStyles>
  <dxfs count="24"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FUNCIONAMIENTO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Graficas!$C$2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Graficas!$B$3:$B$8</c:f>
              <c:strCache>
                <c:ptCount val="6"/>
                <c:pt idx="0">
                  <c:v>Gastos de Personal</c:v>
                </c:pt>
                <c:pt idx="1">
                  <c:v>Adquisición de Bienes y Servicios</c:v>
                </c:pt>
                <c:pt idx="2">
                  <c:v>A organizaciones internacionales (Trans.Corrientes - FOCAI)</c:v>
                </c:pt>
                <c:pt idx="3">
                  <c:v>Trasferencias Ctes Incapacidades y Licencias de Maternidad</c:v>
                </c:pt>
                <c:pt idx="4">
                  <c:v>Gastos por TributosMultas Sanciones -Impuestos</c:v>
                </c:pt>
                <c:pt idx="5">
                  <c:v>Gastos por TributosMultas Sanciones -Cuota de Auditaje</c:v>
                </c:pt>
              </c:strCache>
            </c:strRef>
          </c:cat>
          <c:val>
            <c:numRef>
              <c:f>Graficas!$C$3:$C$8</c:f>
              <c:numCache>
                <c:formatCode>General</c:formatCode>
                <c:ptCount val="6"/>
                <c:pt idx="0">
                  <c:v>11354</c:v>
                </c:pt>
                <c:pt idx="1">
                  <c:v>4119</c:v>
                </c:pt>
                <c:pt idx="2">
                  <c:v>19350</c:v>
                </c:pt>
                <c:pt idx="3">
                  <c:v>70</c:v>
                </c:pt>
                <c:pt idx="4">
                  <c:v>2</c:v>
                </c:pt>
                <c:pt idx="5">
                  <c:v>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8F-4621-8D52-898AD354E822}"/>
            </c:ext>
          </c:extLst>
        </c:ser>
        <c:ser>
          <c:idx val="1"/>
          <c:order val="1"/>
          <c:tx>
            <c:strRef>
              <c:f>Graficas!$D$2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Graficas!$B$3:$B$8</c:f>
              <c:strCache>
                <c:ptCount val="6"/>
                <c:pt idx="0">
                  <c:v>Gastos de Personal</c:v>
                </c:pt>
                <c:pt idx="1">
                  <c:v>Adquisición de Bienes y Servicios</c:v>
                </c:pt>
                <c:pt idx="2">
                  <c:v>A organizaciones internacionales (Trans.Corrientes - FOCAI)</c:v>
                </c:pt>
                <c:pt idx="3">
                  <c:v>Trasferencias Ctes Incapacidades y Licencias de Maternidad</c:v>
                </c:pt>
                <c:pt idx="4">
                  <c:v>Gastos por TributosMultas Sanciones -Impuestos</c:v>
                </c:pt>
                <c:pt idx="5">
                  <c:v>Gastos por TributosMultas Sanciones -Cuota de Auditaje</c:v>
                </c:pt>
              </c:strCache>
            </c:strRef>
          </c:cat>
          <c:val>
            <c:numRef>
              <c:f>Graficas!$D$3:$D$8</c:f>
              <c:numCache>
                <c:formatCode>#,##0.00</c:formatCode>
                <c:ptCount val="6"/>
                <c:pt idx="0">
                  <c:v>10920.252920000001</c:v>
                </c:pt>
                <c:pt idx="1">
                  <c:v>4009.4751218500001</c:v>
                </c:pt>
                <c:pt idx="2">
                  <c:v>19312.08866238</c:v>
                </c:pt>
                <c:pt idx="3">
                  <c:v>47.603513</c:v>
                </c:pt>
                <c:pt idx="4">
                  <c:v>0.53900000000000003</c:v>
                </c:pt>
                <c:pt idx="5">
                  <c:v>258.91352599999999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F-4621-8D52-898AD354E822}"/>
            </c:ext>
          </c:extLst>
        </c:ser>
        <c:ser>
          <c:idx val="2"/>
          <c:order val="2"/>
          <c:tx>
            <c:strRef>
              <c:f>Graficas!$E$2</c:f>
              <c:strCache>
                <c:ptCount val="1"/>
                <c:pt idx="0">
                  <c:v>OBLIGADO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Graficas!$B$3:$B$8</c:f>
              <c:strCache>
                <c:ptCount val="6"/>
                <c:pt idx="0">
                  <c:v>Gastos de Personal</c:v>
                </c:pt>
                <c:pt idx="1">
                  <c:v>Adquisición de Bienes y Servicios</c:v>
                </c:pt>
                <c:pt idx="2">
                  <c:v>A organizaciones internacionales (Trans.Corrientes - FOCAI)</c:v>
                </c:pt>
                <c:pt idx="3">
                  <c:v>Trasferencias Ctes Incapacidades y Licencias de Maternidad</c:v>
                </c:pt>
                <c:pt idx="4">
                  <c:v>Gastos por TributosMultas Sanciones -Impuestos</c:v>
                </c:pt>
                <c:pt idx="5">
                  <c:v>Gastos por TributosMultas Sanciones -Cuota de Auditaje</c:v>
                </c:pt>
              </c:strCache>
            </c:strRef>
          </c:cat>
          <c:val>
            <c:numRef>
              <c:f>Graficas!$E$3:$E$8</c:f>
              <c:numCache>
                <c:formatCode>#,##0.00</c:formatCode>
                <c:ptCount val="6"/>
                <c:pt idx="0">
                  <c:v>10920.252920000001</c:v>
                </c:pt>
                <c:pt idx="1">
                  <c:v>3984.0893623299999</c:v>
                </c:pt>
                <c:pt idx="2">
                  <c:v>19310.504395380001</c:v>
                </c:pt>
                <c:pt idx="3">
                  <c:v>47.603513</c:v>
                </c:pt>
                <c:pt idx="4">
                  <c:v>0.53900000000000003</c:v>
                </c:pt>
                <c:pt idx="5">
                  <c:v>258.91352599999999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F-4621-8D52-898AD354E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6222224"/>
        <c:axId val="606230544"/>
      </c:barChart>
      <c:catAx>
        <c:axId val="606222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230544"/>
        <c:crosses val="autoZero"/>
        <c:auto val="1"/>
        <c:lblAlgn val="ctr"/>
        <c:lblOffset val="100"/>
        <c:noMultiLvlLbl val="0"/>
      </c:catAx>
      <c:valAx>
        <c:axId val="606230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22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GASTOS DE INVERSIÓN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Graficas!$C$35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208519075630486E-2"/>
                  <c:y val="6.68192338026712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39-43DB-9B08-4C34022D949A}"/>
                </c:ext>
              </c:extLst>
            </c:dLbl>
            <c:dLbl>
              <c:idx val="2"/>
              <c:layout>
                <c:manualLayout>
                  <c:x val="-1.2859431142722854E-2"/>
                  <c:y val="1.65341401290355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39-43DB-9B08-4C34022D949A}"/>
                </c:ext>
              </c:extLst>
            </c:dLbl>
            <c:dLbl>
              <c:idx val="3"/>
              <c:layout>
                <c:manualLayout>
                  <c:x val="-8.5855105170021886E-3"/>
                  <c:y val="1.9801921311560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39-43DB-9B08-4C34022D9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Graficas!$B$36:$B$40</c:f>
              <c:strCache>
                <c:ptCount val="5"/>
                <c:pt idx="0">
                  <c:v>Contrapartidas - Nacion</c:v>
                </c:pt>
                <c:pt idx="1">
                  <c:v>Admon Recursos de Cooperacion Internacional</c:v>
                </c:pt>
                <c:pt idx="2">
                  <c:v>Sistema de Informacion - Nacion (**)</c:v>
                </c:pt>
                <c:pt idx="3">
                  <c:v>Consolidacion del Sistema Nacional -Nacion</c:v>
                </c:pt>
                <c:pt idx="4">
                  <c:v>INVERSION</c:v>
                </c:pt>
              </c:strCache>
            </c:strRef>
          </c:cat>
          <c:val>
            <c:numRef>
              <c:f>Graficas!$C$36:$C$40</c:f>
              <c:numCache>
                <c:formatCode>#,##0.00</c:formatCode>
                <c:ptCount val="5"/>
                <c:pt idx="0">
                  <c:v>1500</c:v>
                </c:pt>
                <c:pt idx="1">
                  <c:v>13466.7</c:v>
                </c:pt>
                <c:pt idx="2">
                  <c:v>950</c:v>
                </c:pt>
                <c:pt idx="3">
                  <c:v>750</c:v>
                </c:pt>
                <c:pt idx="4">
                  <c:v>16666.7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9-43DB-9B08-4C34022D949A}"/>
            </c:ext>
          </c:extLst>
        </c:ser>
        <c:ser>
          <c:idx val="1"/>
          <c:order val="1"/>
          <c:tx>
            <c:strRef>
              <c:f>Graficas!$D$35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6332674406559246E-5"/>
                  <c:y val="-4.2725521378793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39-43DB-9B08-4C34022D949A}"/>
                </c:ext>
              </c:extLst>
            </c:dLbl>
            <c:dLbl>
              <c:idx val="1"/>
              <c:layout>
                <c:manualLayout>
                  <c:x val="2.3713282816289316E-2"/>
                  <c:y val="3.300330033003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E39-43DB-9B08-4C34022D949A}"/>
                </c:ext>
              </c:extLst>
            </c:dLbl>
            <c:dLbl>
              <c:idx val="2"/>
              <c:layout>
                <c:manualLayout>
                  <c:x val="0"/>
                  <c:y val="-2.6272577996716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E39-43DB-9B08-4C34022D949A}"/>
                </c:ext>
              </c:extLst>
            </c:dLbl>
            <c:dLbl>
              <c:idx val="3"/>
              <c:layout>
                <c:manualLayout>
                  <c:x val="-1.59464715389946E-16"/>
                  <c:y val="-2.2988505747126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E39-43DB-9B08-4C34022D949A}"/>
                </c:ext>
              </c:extLst>
            </c:dLbl>
            <c:dLbl>
              <c:idx val="4"/>
              <c:layout>
                <c:manualLayout>
                  <c:x val="1.940177684969107E-2"/>
                  <c:y val="6.6006600660066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E39-43DB-9B08-4C34022D9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Graficas!$B$36:$B$40</c:f>
              <c:strCache>
                <c:ptCount val="5"/>
                <c:pt idx="0">
                  <c:v>Contrapartidas - Nacion</c:v>
                </c:pt>
                <c:pt idx="1">
                  <c:v>Admon Recursos de Cooperacion Internacional</c:v>
                </c:pt>
                <c:pt idx="2">
                  <c:v>Sistema de Informacion - Nacion (**)</c:v>
                </c:pt>
                <c:pt idx="3">
                  <c:v>Consolidacion del Sistema Nacional -Nacion</c:v>
                </c:pt>
                <c:pt idx="4">
                  <c:v>INVERSION</c:v>
                </c:pt>
              </c:strCache>
            </c:strRef>
          </c:cat>
          <c:val>
            <c:numRef>
              <c:f>Graficas!$D$36:$D$40</c:f>
              <c:numCache>
                <c:formatCode>#,##0.00</c:formatCode>
                <c:ptCount val="5"/>
                <c:pt idx="0">
                  <c:v>1499.0425</c:v>
                </c:pt>
                <c:pt idx="1">
                  <c:v>9252.50317</c:v>
                </c:pt>
                <c:pt idx="2">
                  <c:v>944.86373967999998</c:v>
                </c:pt>
                <c:pt idx="3">
                  <c:v>740.18333299999995</c:v>
                </c:pt>
                <c:pt idx="4">
                  <c:v>12436.592742680001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9-43DB-9B08-4C34022D949A}"/>
            </c:ext>
          </c:extLst>
        </c:ser>
        <c:ser>
          <c:idx val="2"/>
          <c:order val="2"/>
          <c:tx>
            <c:strRef>
              <c:f>Graficas!$E$35</c:f>
              <c:strCache>
                <c:ptCount val="1"/>
                <c:pt idx="0">
                  <c:v>OBLIGADO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939973169209485E-2"/>
                  <c:y val="1.3233776812381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39-43DB-9B08-4C34022D949A}"/>
                </c:ext>
              </c:extLst>
            </c:dLbl>
            <c:dLbl>
              <c:idx val="1"/>
              <c:layout>
                <c:manualLayout>
                  <c:x val="2.1557529832990172E-2"/>
                  <c:y val="9.90099009900996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E39-43DB-9B08-4C34022D949A}"/>
                </c:ext>
              </c:extLst>
            </c:dLbl>
            <c:dLbl>
              <c:idx val="2"/>
              <c:layout>
                <c:manualLayout>
                  <c:x val="1.5052638518022604E-2"/>
                  <c:y val="1.6550431196100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39-43DB-9B08-4C34022D949A}"/>
                </c:ext>
              </c:extLst>
            </c:dLbl>
            <c:dLbl>
              <c:idx val="3"/>
              <c:layout>
                <c:manualLayout>
                  <c:x val="1.2859431142722694E-2"/>
                  <c:y val="1.6534140129035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39-43DB-9B08-4C34022D949A}"/>
                </c:ext>
              </c:extLst>
            </c:dLbl>
            <c:dLbl>
              <c:idx val="4"/>
              <c:layout>
                <c:manualLayout>
                  <c:x val="2.1557529832990252E-2"/>
                  <c:y val="3.300330033003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E39-43DB-9B08-4C34022D94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Graficas!$B$36:$B$40</c:f>
              <c:strCache>
                <c:ptCount val="5"/>
                <c:pt idx="0">
                  <c:v>Contrapartidas - Nacion</c:v>
                </c:pt>
                <c:pt idx="1">
                  <c:v>Admon Recursos de Cooperacion Internacional</c:v>
                </c:pt>
                <c:pt idx="2">
                  <c:v>Sistema de Informacion - Nacion (**)</c:v>
                </c:pt>
                <c:pt idx="3">
                  <c:v>Consolidacion del Sistema Nacional -Nacion</c:v>
                </c:pt>
                <c:pt idx="4">
                  <c:v>INVERSION</c:v>
                </c:pt>
              </c:strCache>
            </c:strRef>
          </c:cat>
          <c:val>
            <c:numRef>
              <c:f>Graficas!$E$36:$E$40</c:f>
              <c:numCache>
                <c:formatCode>#,##0.00</c:formatCode>
                <c:ptCount val="5"/>
                <c:pt idx="0">
                  <c:v>1499.0425</c:v>
                </c:pt>
                <c:pt idx="1">
                  <c:v>6691.3961758100004</c:v>
                </c:pt>
                <c:pt idx="2">
                  <c:v>831.44245967999996</c:v>
                </c:pt>
                <c:pt idx="3">
                  <c:v>740.18333299999995</c:v>
                </c:pt>
                <c:pt idx="4">
                  <c:v>9762.0644684899999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9-43DB-9B08-4C34022D9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216816"/>
        <c:axId val="606227632"/>
      </c:barChart>
      <c:catAx>
        <c:axId val="60621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227632"/>
        <c:crosses val="autoZero"/>
        <c:auto val="1"/>
        <c:lblAlgn val="ctr"/>
        <c:lblOffset val="100"/>
        <c:noMultiLvlLbl val="0"/>
      </c:catAx>
      <c:valAx>
        <c:axId val="60622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0621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EJECUCIÓN RESERVAS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Graficas!$B$69</c:f>
              <c:strCache>
                <c:ptCount val="1"/>
                <c:pt idx="0">
                  <c:v>Funcionamiento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6">
                  <a:lumMod val="40000"/>
                  <a:lumOff val="60000"/>
                </a:schemeClr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70727580372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1DB-462F-ACD8-6AF97B8386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Graficas!$G$68</c:f>
              <c:strCache>
                <c:ptCount val="1"/>
                <c:pt idx="0">
                  <c:v>Avance</c:v>
                </c:pt>
              </c:strCache>
            </c:strRef>
          </c:cat>
          <c:val>
            <c:numRef>
              <c:f>Graficas!$G$69</c:f>
              <c:numCache>
                <c:formatCode>0.00%</c:formatCode>
                <c:ptCount val="1"/>
                <c:pt idx="0">
                  <c:v>0.91359999999999997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B-462F-ACD8-6AF97B8386C8}"/>
            </c:ext>
          </c:extLst>
        </c:ser>
        <c:ser>
          <c:idx val="1"/>
          <c:order val="1"/>
          <c:tx>
            <c:strRef>
              <c:f>Graficas!$B$70</c:f>
              <c:strCache>
                <c:ptCount val="1"/>
                <c:pt idx="0">
                  <c:v>Inversión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Graficas!$G$68</c:f>
              <c:strCache>
                <c:ptCount val="1"/>
                <c:pt idx="0">
                  <c:v>Avance</c:v>
                </c:pt>
              </c:strCache>
            </c:strRef>
          </c:cat>
          <c:val>
            <c:numRef>
              <c:f>Graficas!$G$70</c:f>
              <c:numCache>
                <c:formatCode>0.00%</c:formatCode>
                <c:ptCount val="1"/>
                <c:pt idx="0">
                  <c:v>0.26910000000000001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F0-49FE-A336-FD16AE51BE94}"/>
            </c:ext>
          </c:extLst>
        </c:ser>
        <c:ser>
          <c:idx val="2"/>
          <c:order val="2"/>
          <c:tx>
            <c:strRef>
              <c:f>Graficas!$B$71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Graficas!$G$68</c:f>
              <c:strCache>
                <c:ptCount val="1"/>
                <c:pt idx="0">
                  <c:v>Avance</c:v>
                </c:pt>
              </c:strCache>
            </c:strRef>
          </c:cat>
          <c:val>
            <c:numRef>
              <c:f>Graficas!$G$71</c:f>
              <c:numCache>
                <c:formatCode>0.00%</c:formatCode>
                <c:ptCount val="1"/>
                <c:pt idx="0">
                  <c:v>0.98899999999999999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F0-49FE-A336-FD16AE51B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3391296"/>
        <c:axId val="1013378400"/>
      </c:barChart>
      <c:catAx>
        <c:axId val="101339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378400"/>
        <c:crosses val="autoZero"/>
        <c:auto val="1"/>
        <c:lblAlgn val="ctr"/>
        <c:lblOffset val="100"/>
        <c:noMultiLvlLbl val="0"/>
      </c:catAx>
      <c:valAx>
        <c:axId val="1013378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1339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23811</xdr:colOff>
      <xdr:row>10</xdr:row>
      <xdr:rowOff>28574</xdr:rowOff>
    </xdr:from>
    <xdr:to>
      <xdr:col>5</xdr:col>
      <xdr:colOff>752475</xdr:colOff>
      <xdr:row>29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4761</xdr:colOff>
      <xdr:row>42</xdr:row>
      <xdr:rowOff>9525</xdr:rowOff>
    </xdr:from>
    <xdr:to>
      <xdr:col>5</xdr:col>
      <xdr:colOff>38100</xdr:colOff>
      <xdr:row>62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23811</xdr:colOff>
      <xdr:row>73</xdr:row>
      <xdr:rowOff>0</xdr:rowOff>
    </xdr:from>
    <xdr:to>
      <xdr:col>5</xdr:col>
      <xdr:colOff>752474</xdr:colOff>
      <xdr:row>92</xdr:row>
      <xdr:rowOff>133350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Presupuestal_31dic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10.%20OCTUBRE/EjecucionPresupuestal_31oct2023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1.%20ENERO/EjecucionReservas_31en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EjecucionDesagregada"/>
      <sheetName val="EjecucionReservas"/>
      <sheetName val="Análisis"/>
      <sheetName val="Cuadro_RP"/>
      <sheetName val="Cuadro"/>
    </sheetNames>
    <sheetDataSet>
      <sheetData sheetId="0">
        <row r="9">
          <cell r="X9">
            <v>19312088662.380001</v>
          </cell>
          <cell r="Y9">
            <v>19310504395.380001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EjecucionDesagregada"/>
      <sheetName val="EjecuciónReservas"/>
      <sheetName val="Análisis"/>
    </sheetNames>
    <sheetDataSet>
      <sheetData sheetId="0">
        <row r="13">
          <cell r="X13">
            <v>17522815</v>
          </cell>
          <cell r="Y13">
            <v>17522815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Reserva"/>
      <sheetName val="ER_Millones$"/>
      <sheetName val="UE_00"/>
      <sheetName val="UE_005"/>
      <sheetName val="UE_006"/>
      <sheetName val="Verificación"/>
      <sheetName val="Análisis"/>
    </sheetNames>
    <sheetDataSet>
      <sheetData sheetId="0"/>
      <sheetData sheetId="1">
        <row r="8">
          <cell r="S8">
            <v>6726595076.3000002</v>
          </cell>
        </row>
        <row r="9">
          <cell r="S9">
            <v>5409314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showGridLines="0" zoomScale="115" zoomScaleNormal="115" workbookViewId="0">
      <selection activeCell="Q16" sqref="Q16"/>
    </sheetView>
  </sheetViews>
  <sheetFormatPr baseColWidth="10" defaultRowHeight="15" x14ac:dyDescent="0.25"/>
  <cols>
    <col min="1" max="1" width="13.42578125" customWidth="1"/>
    <col min="2" max="2" width="15.5703125" customWidth="1"/>
    <col min="3" max="3" width="12.28515625" bestFit="1" customWidth="1"/>
    <col min="4" max="11" width="5.42578125" hidden="1" customWidth="1"/>
    <col min="12" max="12" width="7" hidden="1" customWidth="1"/>
    <col min="13" max="13" width="9.7109375" customWidth="1"/>
    <col min="14" max="14" width="4.42578125" bestFit="1" customWidth="1"/>
    <col min="15" max="15" width="3.85546875" bestFit="1" customWidth="1"/>
    <col min="16" max="16" width="20.28515625" customWidth="1"/>
    <col min="17" max="19" width="18.85546875" customWidth="1"/>
    <col min="20" max="20" width="16.140625" bestFit="1" customWidth="1"/>
    <col min="21" max="21" width="15.42578125" bestFit="1" customWidth="1"/>
    <col min="22" max="22" width="15.140625" bestFit="1" customWidth="1"/>
    <col min="23" max="23" width="15.5703125" bestFit="1" customWidth="1"/>
    <col min="24" max="25" width="15.140625" bestFit="1" customWidth="1"/>
    <col min="26" max="26" width="15.140625" hidden="1" customWidth="1"/>
    <col min="27" max="27" width="15.140625" bestFit="1" customWidth="1"/>
    <col min="28" max="28" width="0" hidden="1" customWidth="1"/>
    <col min="29" max="29" width="12.28515625" bestFit="1" customWidth="1"/>
  </cols>
  <sheetData>
    <row r="1" spans="1:29" x14ac:dyDescent="0.25">
      <c r="A1" s="24" t="s">
        <v>0</v>
      </c>
      <c r="B1" s="24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9" x14ac:dyDescent="0.25">
      <c r="A2" s="24" t="s">
        <v>2</v>
      </c>
      <c r="B2" s="24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9" x14ac:dyDescent="0.25">
      <c r="A3" s="24" t="s">
        <v>4</v>
      </c>
      <c r="B3" s="24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13"/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9" ht="24" customHeight="1" x14ac:dyDescent="0.25">
      <c r="A4" s="24" t="s">
        <v>6</v>
      </c>
      <c r="B4" s="24" t="s">
        <v>7</v>
      </c>
      <c r="C4" s="155" t="s">
        <v>8</v>
      </c>
      <c r="D4" s="24" t="s">
        <v>9</v>
      </c>
      <c r="E4" s="24" t="s">
        <v>10</v>
      </c>
      <c r="F4" s="24" t="s">
        <v>11</v>
      </c>
      <c r="G4" s="24" t="s">
        <v>12</v>
      </c>
      <c r="H4" s="24" t="s">
        <v>13</v>
      </c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4" t="s">
        <v>21</v>
      </c>
      <c r="Q4" s="24" t="s">
        <v>22</v>
      </c>
      <c r="R4" s="24" t="s">
        <v>23</v>
      </c>
      <c r="S4" s="24" t="s">
        <v>24</v>
      </c>
      <c r="T4" s="24" t="s">
        <v>25</v>
      </c>
      <c r="U4" s="24" t="s">
        <v>26</v>
      </c>
      <c r="V4" s="24" t="s">
        <v>27</v>
      </c>
      <c r="W4" s="24" t="s">
        <v>28</v>
      </c>
      <c r="X4" s="24" t="s">
        <v>29</v>
      </c>
      <c r="Y4" s="24" t="s">
        <v>30</v>
      </c>
      <c r="Z4" s="24" t="s">
        <v>31</v>
      </c>
      <c r="AA4" s="24" t="s">
        <v>32</v>
      </c>
    </row>
    <row r="5" spans="1:29" ht="24" customHeight="1" x14ac:dyDescent="0.25">
      <c r="A5" s="142" t="s">
        <v>33</v>
      </c>
      <c r="B5" s="143" t="s">
        <v>34</v>
      </c>
      <c r="C5" s="154" t="s">
        <v>35</v>
      </c>
      <c r="D5" s="142" t="s">
        <v>36</v>
      </c>
      <c r="E5" s="142" t="s">
        <v>37</v>
      </c>
      <c r="F5" s="142" t="s">
        <v>37</v>
      </c>
      <c r="G5" s="142" t="s">
        <v>37</v>
      </c>
      <c r="H5" s="142"/>
      <c r="I5" s="142"/>
      <c r="J5" s="142"/>
      <c r="K5" s="142"/>
      <c r="L5" s="142"/>
      <c r="M5" s="142" t="s">
        <v>38</v>
      </c>
      <c r="N5" s="142" t="s">
        <v>39</v>
      </c>
      <c r="O5" s="142" t="s">
        <v>40</v>
      </c>
      <c r="P5" s="143" t="s">
        <v>41</v>
      </c>
      <c r="Q5" s="144">
        <v>7329000000</v>
      </c>
      <c r="R5" s="144">
        <v>310000000</v>
      </c>
      <c r="S5" s="144">
        <v>0</v>
      </c>
      <c r="T5" s="144">
        <v>7639000000</v>
      </c>
      <c r="U5" s="144">
        <v>0</v>
      </c>
      <c r="V5" s="144">
        <v>7586034785</v>
      </c>
      <c r="W5" s="144">
        <v>52965215</v>
      </c>
      <c r="X5" s="144">
        <v>7586034785</v>
      </c>
      <c r="Y5" s="144">
        <v>7586034785</v>
      </c>
      <c r="Z5" s="144">
        <v>7586034785</v>
      </c>
      <c r="AA5" s="144">
        <v>7586034785</v>
      </c>
    </row>
    <row r="6" spans="1:29" ht="24" customHeight="1" x14ac:dyDescent="0.25">
      <c r="A6" s="142" t="s">
        <v>33</v>
      </c>
      <c r="B6" s="143" t="s">
        <v>34</v>
      </c>
      <c r="C6" s="154" t="s">
        <v>42</v>
      </c>
      <c r="D6" s="142" t="s">
        <v>36</v>
      </c>
      <c r="E6" s="142" t="s">
        <v>37</v>
      </c>
      <c r="F6" s="142" t="s">
        <v>37</v>
      </c>
      <c r="G6" s="142" t="s">
        <v>43</v>
      </c>
      <c r="H6" s="142"/>
      <c r="I6" s="142"/>
      <c r="J6" s="142"/>
      <c r="K6" s="142"/>
      <c r="L6" s="142"/>
      <c r="M6" s="142" t="s">
        <v>38</v>
      </c>
      <c r="N6" s="142" t="s">
        <v>39</v>
      </c>
      <c r="O6" s="142" t="s">
        <v>40</v>
      </c>
      <c r="P6" s="143" t="s">
        <v>44</v>
      </c>
      <c r="Q6" s="144">
        <v>2674000000</v>
      </c>
      <c r="R6" s="144">
        <v>0</v>
      </c>
      <c r="S6" s="144">
        <v>103000000</v>
      </c>
      <c r="T6" s="144">
        <v>2571000000</v>
      </c>
      <c r="U6" s="144">
        <v>0</v>
      </c>
      <c r="V6" s="144">
        <v>2516633037</v>
      </c>
      <c r="W6" s="144">
        <v>54366963</v>
      </c>
      <c r="X6" s="144">
        <v>2516633037</v>
      </c>
      <c r="Y6" s="144">
        <v>2516633037</v>
      </c>
      <c r="Z6" s="144">
        <v>2516633037</v>
      </c>
      <c r="AA6" s="144">
        <v>2516633037</v>
      </c>
    </row>
    <row r="7" spans="1:29" ht="24" customHeight="1" x14ac:dyDescent="0.25">
      <c r="A7" s="142" t="s">
        <v>33</v>
      </c>
      <c r="B7" s="143" t="s">
        <v>34</v>
      </c>
      <c r="C7" s="154" t="s">
        <v>45</v>
      </c>
      <c r="D7" s="142" t="s">
        <v>36</v>
      </c>
      <c r="E7" s="142" t="s">
        <v>37</v>
      </c>
      <c r="F7" s="142" t="s">
        <v>37</v>
      </c>
      <c r="G7" s="142" t="s">
        <v>46</v>
      </c>
      <c r="H7" s="142"/>
      <c r="I7" s="142"/>
      <c r="J7" s="142"/>
      <c r="K7" s="142"/>
      <c r="L7" s="142"/>
      <c r="M7" s="142" t="s">
        <v>38</v>
      </c>
      <c r="N7" s="142" t="s">
        <v>39</v>
      </c>
      <c r="O7" s="142" t="s">
        <v>40</v>
      </c>
      <c r="P7" s="143" t="s">
        <v>47</v>
      </c>
      <c r="Q7" s="144">
        <v>1144000000</v>
      </c>
      <c r="R7" s="144">
        <v>0</v>
      </c>
      <c r="S7" s="144">
        <v>0</v>
      </c>
      <c r="T7" s="144">
        <v>1144000000</v>
      </c>
      <c r="U7" s="144">
        <v>0</v>
      </c>
      <c r="V7" s="144">
        <v>817585098</v>
      </c>
      <c r="W7" s="144">
        <v>326414902</v>
      </c>
      <c r="X7" s="144">
        <v>817585098</v>
      </c>
      <c r="Y7" s="144">
        <v>817585098</v>
      </c>
      <c r="Z7" s="144">
        <v>817585098</v>
      </c>
      <c r="AA7" s="144">
        <v>817585098</v>
      </c>
    </row>
    <row r="8" spans="1:29" ht="24" customHeight="1" x14ac:dyDescent="0.25">
      <c r="A8" s="145" t="s">
        <v>33</v>
      </c>
      <c r="B8" s="146" t="s">
        <v>34</v>
      </c>
      <c r="C8" s="147" t="s">
        <v>48</v>
      </c>
      <c r="D8" s="145" t="s">
        <v>36</v>
      </c>
      <c r="E8" s="145" t="s">
        <v>43</v>
      </c>
      <c r="F8" s="145"/>
      <c r="G8" s="145"/>
      <c r="H8" s="145"/>
      <c r="I8" s="145"/>
      <c r="J8" s="145"/>
      <c r="K8" s="145"/>
      <c r="L8" s="145"/>
      <c r="M8" s="145" t="s">
        <v>38</v>
      </c>
      <c r="N8" s="145" t="s">
        <v>39</v>
      </c>
      <c r="O8" s="145" t="s">
        <v>40</v>
      </c>
      <c r="P8" s="146" t="s">
        <v>49</v>
      </c>
      <c r="Q8" s="148">
        <v>4119000000</v>
      </c>
      <c r="R8" s="148">
        <v>0</v>
      </c>
      <c r="S8" s="148">
        <v>0</v>
      </c>
      <c r="T8" s="148">
        <v>4119000000</v>
      </c>
      <c r="U8" s="148">
        <v>0</v>
      </c>
      <c r="V8" s="148">
        <v>4029465398.0100002</v>
      </c>
      <c r="W8" s="148">
        <v>89534601.989999995</v>
      </c>
      <c r="X8" s="148">
        <v>4009475121.8499999</v>
      </c>
      <c r="Y8" s="148">
        <v>3984089362.3299999</v>
      </c>
      <c r="Z8" s="148">
        <v>3901441328.3299999</v>
      </c>
      <c r="AA8" s="148">
        <v>3901441328.3299999</v>
      </c>
    </row>
    <row r="9" spans="1:29" ht="24" customHeight="1" x14ac:dyDescent="0.25">
      <c r="A9" s="149" t="s">
        <v>33</v>
      </c>
      <c r="B9" s="150" t="s">
        <v>34</v>
      </c>
      <c r="C9" s="151" t="s">
        <v>50</v>
      </c>
      <c r="D9" s="149" t="s">
        <v>36</v>
      </c>
      <c r="E9" s="149" t="s">
        <v>46</v>
      </c>
      <c r="F9" s="149" t="s">
        <v>43</v>
      </c>
      <c r="G9" s="149" t="s">
        <v>43</v>
      </c>
      <c r="H9" s="149"/>
      <c r="I9" s="149"/>
      <c r="J9" s="149"/>
      <c r="K9" s="149"/>
      <c r="L9" s="149"/>
      <c r="M9" s="149" t="s">
        <v>38</v>
      </c>
      <c r="N9" s="149" t="s">
        <v>39</v>
      </c>
      <c r="O9" s="149" t="s">
        <v>40</v>
      </c>
      <c r="P9" s="150" t="s">
        <v>51</v>
      </c>
      <c r="Q9" s="152">
        <v>19350000000</v>
      </c>
      <c r="R9" s="152">
        <v>0</v>
      </c>
      <c r="S9" s="152">
        <v>0</v>
      </c>
      <c r="T9" s="152">
        <v>19350000000</v>
      </c>
      <c r="U9" s="152">
        <v>0</v>
      </c>
      <c r="V9" s="152">
        <v>19312088662.380001</v>
      </c>
      <c r="W9" s="152">
        <v>37911337.619999997</v>
      </c>
      <c r="X9" s="152">
        <v>19312088662.380001</v>
      </c>
      <c r="Y9" s="152">
        <v>19310504395.380001</v>
      </c>
      <c r="Z9" s="152">
        <v>19220930137.380001</v>
      </c>
      <c r="AA9" s="152">
        <v>19220930137.380001</v>
      </c>
    </row>
    <row r="10" spans="1:29" ht="24" customHeight="1" x14ac:dyDescent="0.25">
      <c r="A10" s="12" t="s">
        <v>33</v>
      </c>
      <c r="B10" s="153" t="s">
        <v>34</v>
      </c>
      <c r="C10" s="18" t="s">
        <v>52</v>
      </c>
      <c r="D10" s="12" t="s">
        <v>36</v>
      </c>
      <c r="E10" s="12" t="s">
        <v>46</v>
      </c>
      <c r="F10" s="12" t="s">
        <v>53</v>
      </c>
      <c r="G10" s="12" t="s">
        <v>43</v>
      </c>
      <c r="H10" s="12" t="s">
        <v>54</v>
      </c>
      <c r="I10" s="12"/>
      <c r="J10" s="12"/>
      <c r="K10" s="12"/>
      <c r="L10" s="12"/>
      <c r="M10" s="12" t="s">
        <v>38</v>
      </c>
      <c r="N10" s="12" t="s">
        <v>39</v>
      </c>
      <c r="O10" s="12" t="s">
        <v>40</v>
      </c>
      <c r="P10" s="153" t="s">
        <v>55</v>
      </c>
      <c r="Q10" s="20">
        <v>70000000</v>
      </c>
      <c r="R10" s="20">
        <v>0</v>
      </c>
      <c r="S10" s="20">
        <v>0</v>
      </c>
      <c r="T10" s="20">
        <v>70000000</v>
      </c>
      <c r="U10" s="20">
        <v>0</v>
      </c>
      <c r="V10" s="20">
        <v>47603513</v>
      </c>
      <c r="W10" s="20">
        <v>22396487</v>
      </c>
      <c r="X10" s="20">
        <v>47603513</v>
      </c>
      <c r="Y10" s="20">
        <v>47603513</v>
      </c>
      <c r="Z10" s="20">
        <v>47603513</v>
      </c>
      <c r="AA10" s="20">
        <v>47603513</v>
      </c>
    </row>
    <row r="11" spans="1:29" ht="24" customHeight="1" x14ac:dyDescent="0.25">
      <c r="A11" s="12" t="s">
        <v>33</v>
      </c>
      <c r="B11" s="153" t="s">
        <v>34</v>
      </c>
      <c r="C11" s="18" t="s">
        <v>56</v>
      </c>
      <c r="D11" s="12" t="s">
        <v>36</v>
      </c>
      <c r="E11" s="12" t="s">
        <v>57</v>
      </c>
      <c r="F11" s="12" t="s">
        <v>37</v>
      </c>
      <c r="G11" s="12"/>
      <c r="H11" s="12"/>
      <c r="I11" s="12"/>
      <c r="J11" s="12"/>
      <c r="K11" s="12"/>
      <c r="L11" s="12"/>
      <c r="M11" s="12" t="s">
        <v>38</v>
      </c>
      <c r="N11" s="12" t="s">
        <v>39</v>
      </c>
      <c r="O11" s="12" t="s">
        <v>40</v>
      </c>
      <c r="P11" s="153" t="s">
        <v>58</v>
      </c>
      <c r="Q11" s="20">
        <v>2000000</v>
      </c>
      <c r="R11" s="20">
        <v>0</v>
      </c>
      <c r="S11" s="20">
        <v>0</v>
      </c>
      <c r="T11" s="20">
        <v>2000000</v>
      </c>
      <c r="U11" s="20">
        <v>0</v>
      </c>
      <c r="V11" s="20">
        <v>539000</v>
      </c>
      <c r="W11" s="20">
        <v>1461000</v>
      </c>
      <c r="X11" s="20">
        <v>539000</v>
      </c>
      <c r="Y11" s="20">
        <v>539000</v>
      </c>
      <c r="Z11" s="20">
        <v>539000</v>
      </c>
      <c r="AA11" s="20">
        <v>539000</v>
      </c>
    </row>
    <row r="12" spans="1:29" ht="24" customHeight="1" x14ac:dyDescent="0.25">
      <c r="A12" s="12" t="s">
        <v>33</v>
      </c>
      <c r="B12" s="153" t="s">
        <v>34</v>
      </c>
      <c r="C12" s="18" t="s">
        <v>59</v>
      </c>
      <c r="D12" s="12" t="s">
        <v>36</v>
      </c>
      <c r="E12" s="12" t="s">
        <v>57</v>
      </c>
      <c r="F12" s="12" t="s">
        <v>53</v>
      </c>
      <c r="G12" s="12" t="s">
        <v>37</v>
      </c>
      <c r="H12" s="12"/>
      <c r="I12" s="12"/>
      <c r="J12" s="12"/>
      <c r="K12" s="12"/>
      <c r="L12" s="12"/>
      <c r="M12" s="12" t="s">
        <v>38</v>
      </c>
      <c r="N12" s="12" t="s">
        <v>60</v>
      </c>
      <c r="O12" s="12" t="s">
        <v>61</v>
      </c>
      <c r="P12" s="153" t="s">
        <v>62</v>
      </c>
      <c r="Q12" s="20">
        <v>502000000</v>
      </c>
      <c r="R12" s="20">
        <v>0</v>
      </c>
      <c r="S12" s="20">
        <v>0</v>
      </c>
      <c r="T12" s="20">
        <v>502000000</v>
      </c>
      <c r="U12" s="20">
        <v>0</v>
      </c>
      <c r="V12" s="20">
        <v>258913526</v>
      </c>
      <c r="W12" s="20">
        <v>243086474</v>
      </c>
      <c r="X12" s="20">
        <v>258913526</v>
      </c>
      <c r="Y12" s="20">
        <v>258913526</v>
      </c>
      <c r="Z12" s="20">
        <v>258913526</v>
      </c>
      <c r="AA12" s="20">
        <v>258913526</v>
      </c>
    </row>
    <row r="13" spans="1:29" ht="24" customHeight="1" x14ac:dyDescent="0.25">
      <c r="A13" s="12" t="s">
        <v>33</v>
      </c>
      <c r="B13" s="153" t="s">
        <v>34</v>
      </c>
      <c r="C13" s="18" t="s">
        <v>63</v>
      </c>
      <c r="D13" s="12" t="s">
        <v>64</v>
      </c>
      <c r="E13" s="12" t="s">
        <v>39</v>
      </c>
      <c r="F13" s="12" t="s">
        <v>53</v>
      </c>
      <c r="G13" s="12" t="s">
        <v>37</v>
      </c>
      <c r="H13" s="12"/>
      <c r="I13" s="12"/>
      <c r="J13" s="12"/>
      <c r="K13" s="12"/>
      <c r="L13" s="12"/>
      <c r="M13" s="12" t="s">
        <v>38</v>
      </c>
      <c r="N13" s="12" t="s">
        <v>60</v>
      </c>
      <c r="O13" s="12" t="s">
        <v>40</v>
      </c>
      <c r="P13" s="153" t="s">
        <v>65</v>
      </c>
      <c r="Q13" s="20">
        <v>17522815</v>
      </c>
      <c r="R13" s="20">
        <v>0</v>
      </c>
      <c r="S13" s="20">
        <v>0</v>
      </c>
      <c r="T13" s="20">
        <v>17522815</v>
      </c>
      <c r="U13" s="20">
        <v>0</v>
      </c>
      <c r="V13" s="20">
        <v>17522815</v>
      </c>
      <c r="W13" s="20">
        <v>0</v>
      </c>
      <c r="X13" s="20">
        <v>17522815</v>
      </c>
      <c r="Y13" s="20">
        <v>17522815</v>
      </c>
      <c r="Z13" s="20">
        <v>17522815</v>
      </c>
      <c r="AA13" s="20">
        <v>17522815</v>
      </c>
    </row>
    <row r="14" spans="1:29" ht="24" customHeight="1" x14ac:dyDescent="0.25">
      <c r="A14" s="12" t="s">
        <v>33</v>
      </c>
      <c r="B14" s="153" t="s">
        <v>34</v>
      </c>
      <c r="C14" s="18" t="s">
        <v>66</v>
      </c>
      <c r="D14" s="12" t="s">
        <v>67</v>
      </c>
      <c r="E14" s="12" t="s">
        <v>68</v>
      </c>
      <c r="F14" s="12" t="s">
        <v>69</v>
      </c>
      <c r="G14" s="12" t="s">
        <v>70</v>
      </c>
      <c r="H14" s="12"/>
      <c r="I14" s="12"/>
      <c r="J14" s="12"/>
      <c r="K14" s="12"/>
      <c r="L14" s="12"/>
      <c r="M14" s="12" t="s">
        <v>38</v>
      </c>
      <c r="N14" s="12" t="s">
        <v>60</v>
      </c>
      <c r="O14" s="12" t="s">
        <v>40</v>
      </c>
      <c r="P14" s="153" t="s">
        <v>71</v>
      </c>
      <c r="Q14" s="20">
        <v>1500000000</v>
      </c>
      <c r="R14" s="20">
        <v>0</v>
      </c>
      <c r="S14" s="20">
        <v>0</v>
      </c>
      <c r="T14" s="20">
        <v>1500000000</v>
      </c>
      <c r="U14" s="20">
        <v>0</v>
      </c>
      <c r="V14" s="20">
        <v>1499042500</v>
      </c>
      <c r="W14" s="20">
        <v>957500</v>
      </c>
      <c r="X14" s="20">
        <v>1499042500</v>
      </c>
      <c r="Y14" s="20">
        <v>1499042500</v>
      </c>
      <c r="Z14" s="20">
        <v>1499042500</v>
      </c>
      <c r="AA14" s="20">
        <v>1499042500</v>
      </c>
    </row>
    <row r="15" spans="1:29" ht="24" customHeight="1" x14ac:dyDescent="0.25">
      <c r="A15" s="181" t="s">
        <v>33</v>
      </c>
      <c r="B15" s="182" t="s">
        <v>34</v>
      </c>
      <c r="C15" s="183" t="s">
        <v>72</v>
      </c>
      <c r="D15" s="181" t="s">
        <v>67</v>
      </c>
      <c r="E15" s="181" t="s">
        <v>68</v>
      </c>
      <c r="F15" s="181" t="s">
        <v>69</v>
      </c>
      <c r="G15" s="181" t="s">
        <v>73</v>
      </c>
      <c r="H15" s="181"/>
      <c r="I15" s="181"/>
      <c r="J15" s="181"/>
      <c r="K15" s="181"/>
      <c r="L15" s="181"/>
      <c r="M15" s="181" t="s">
        <v>74</v>
      </c>
      <c r="N15" s="181" t="s">
        <v>75</v>
      </c>
      <c r="O15" s="181" t="s">
        <v>40</v>
      </c>
      <c r="P15" s="189" t="s">
        <v>76</v>
      </c>
      <c r="Q15" s="184">
        <v>92102500000</v>
      </c>
      <c r="R15" s="184">
        <v>0</v>
      </c>
      <c r="S15" s="184">
        <v>20014246644</v>
      </c>
      <c r="T15" s="184">
        <v>72088253356</v>
      </c>
      <c r="U15" s="184">
        <v>72088253356</v>
      </c>
      <c r="V15" s="184">
        <v>0</v>
      </c>
      <c r="W15" s="184">
        <v>0</v>
      </c>
      <c r="X15" s="184">
        <v>0</v>
      </c>
      <c r="Y15" s="184">
        <v>0</v>
      </c>
      <c r="Z15" s="184">
        <v>0</v>
      </c>
      <c r="AA15" s="184">
        <v>0</v>
      </c>
      <c r="AC15" s="185" t="s">
        <v>606</v>
      </c>
    </row>
    <row r="16" spans="1:29" ht="24" customHeight="1" x14ac:dyDescent="0.25">
      <c r="A16" s="12" t="s">
        <v>33</v>
      </c>
      <c r="B16" s="153" t="s">
        <v>34</v>
      </c>
      <c r="C16" s="18" t="s">
        <v>77</v>
      </c>
      <c r="D16" s="12" t="s">
        <v>67</v>
      </c>
      <c r="E16" s="12" t="s">
        <v>68</v>
      </c>
      <c r="F16" s="12" t="s">
        <v>69</v>
      </c>
      <c r="G16" s="12" t="s">
        <v>78</v>
      </c>
      <c r="H16" s="12"/>
      <c r="I16" s="12"/>
      <c r="J16" s="12"/>
      <c r="K16" s="12"/>
      <c r="L16" s="12"/>
      <c r="M16" s="12" t="s">
        <v>74</v>
      </c>
      <c r="N16" s="12" t="s">
        <v>75</v>
      </c>
      <c r="O16" s="12" t="s">
        <v>40</v>
      </c>
      <c r="P16" s="153" t="s">
        <v>79</v>
      </c>
      <c r="Q16" s="20">
        <v>13466700000</v>
      </c>
      <c r="R16" s="20">
        <v>0</v>
      </c>
      <c r="S16" s="20">
        <v>0</v>
      </c>
      <c r="T16" s="20">
        <v>13466700000</v>
      </c>
      <c r="U16" s="20">
        <v>0</v>
      </c>
      <c r="V16" s="20">
        <v>10736573095.34</v>
      </c>
      <c r="W16" s="20">
        <v>2730126904.6599998</v>
      </c>
      <c r="X16" s="20">
        <v>9252503170</v>
      </c>
      <c r="Y16" s="20">
        <v>6691396175.8100004</v>
      </c>
      <c r="Z16" s="20">
        <v>6691396175.8100004</v>
      </c>
      <c r="AA16" s="20">
        <v>6691396175.8100004</v>
      </c>
    </row>
    <row r="17" spans="1:27" ht="24" customHeight="1" x14ac:dyDescent="0.25">
      <c r="A17" s="12" t="s">
        <v>33</v>
      </c>
      <c r="B17" s="153" t="s">
        <v>34</v>
      </c>
      <c r="C17" s="18" t="s">
        <v>80</v>
      </c>
      <c r="D17" s="12" t="s">
        <v>67</v>
      </c>
      <c r="E17" s="12" t="s">
        <v>68</v>
      </c>
      <c r="F17" s="12" t="s">
        <v>69</v>
      </c>
      <c r="G17" s="12" t="s">
        <v>39</v>
      </c>
      <c r="H17" s="12"/>
      <c r="I17" s="12"/>
      <c r="J17" s="12"/>
      <c r="K17" s="12"/>
      <c r="L17" s="12"/>
      <c r="M17" s="12" t="s">
        <v>38</v>
      </c>
      <c r="N17" s="12" t="s">
        <v>60</v>
      </c>
      <c r="O17" s="12" t="s">
        <v>40</v>
      </c>
      <c r="P17" s="153" t="s">
        <v>81</v>
      </c>
      <c r="Q17" s="20">
        <v>950000000</v>
      </c>
      <c r="R17" s="20">
        <v>0</v>
      </c>
      <c r="S17" s="20">
        <v>0</v>
      </c>
      <c r="T17" s="20">
        <v>950000000</v>
      </c>
      <c r="U17" s="20">
        <v>0</v>
      </c>
      <c r="V17" s="20">
        <v>944863739.67999995</v>
      </c>
      <c r="W17" s="20">
        <v>5136260.32</v>
      </c>
      <c r="X17" s="20">
        <v>944863739.67999995</v>
      </c>
      <c r="Y17" s="20">
        <v>831442459.67999995</v>
      </c>
      <c r="Z17" s="20">
        <v>819987659.67999995</v>
      </c>
      <c r="AA17" s="20">
        <v>819987659.67999995</v>
      </c>
    </row>
    <row r="18" spans="1:27" ht="24" customHeight="1" x14ac:dyDescent="0.25">
      <c r="A18" s="12" t="s">
        <v>33</v>
      </c>
      <c r="B18" s="153" t="s">
        <v>34</v>
      </c>
      <c r="C18" s="18" t="s">
        <v>82</v>
      </c>
      <c r="D18" s="12" t="s">
        <v>67</v>
      </c>
      <c r="E18" s="12" t="s">
        <v>68</v>
      </c>
      <c r="F18" s="12" t="s">
        <v>69</v>
      </c>
      <c r="G18" s="12" t="s">
        <v>60</v>
      </c>
      <c r="H18" s="12"/>
      <c r="I18" s="12"/>
      <c r="J18" s="12"/>
      <c r="K18" s="12"/>
      <c r="L18" s="12"/>
      <c r="M18" s="12" t="s">
        <v>38</v>
      </c>
      <c r="N18" s="12" t="s">
        <v>60</v>
      </c>
      <c r="O18" s="12" t="s">
        <v>40</v>
      </c>
      <c r="P18" s="153" t="s">
        <v>83</v>
      </c>
      <c r="Q18" s="20">
        <v>750000000</v>
      </c>
      <c r="R18" s="20">
        <v>0</v>
      </c>
      <c r="S18" s="20">
        <v>0</v>
      </c>
      <c r="T18" s="20">
        <v>750000000</v>
      </c>
      <c r="U18" s="20">
        <v>0</v>
      </c>
      <c r="V18" s="20">
        <v>740183333</v>
      </c>
      <c r="W18" s="20">
        <v>9816667</v>
      </c>
      <c r="X18" s="20">
        <v>740183333</v>
      </c>
      <c r="Y18" s="20">
        <v>740183333</v>
      </c>
      <c r="Z18" s="20">
        <v>740183333</v>
      </c>
      <c r="AA18" s="20">
        <v>740183333</v>
      </c>
    </row>
    <row r="19" spans="1:27" x14ac:dyDescent="0.25">
      <c r="A19" s="12" t="s">
        <v>1</v>
      </c>
      <c r="B19" s="153" t="s">
        <v>1</v>
      </c>
      <c r="C19" s="18" t="s">
        <v>1</v>
      </c>
      <c r="D19" s="12" t="s">
        <v>1</v>
      </c>
      <c r="E19" s="12" t="s">
        <v>1</v>
      </c>
      <c r="F19" s="12" t="s">
        <v>1</v>
      </c>
      <c r="G19" s="12" t="s">
        <v>1</v>
      </c>
      <c r="H19" s="12" t="s">
        <v>1</v>
      </c>
      <c r="I19" s="12" t="s">
        <v>1</v>
      </c>
      <c r="J19" s="12" t="s">
        <v>1</v>
      </c>
      <c r="K19" s="12" t="s">
        <v>1</v>
      </c>
      <c r="L19" s="12" t="s">
        <v>1</v>
      </c>
      <c r="M19" s="12" t="s">
        <v>1</v>
      </c>
      <c r="N19" s="12" t="s">
        <v>1</v>
      </c>
      <c r="O19" s="12" t="s">
        <v>1</v>
      </c>
      <c r="P19" s="153" t="s">
        <v>1</v>
      </c>
      <c r="Q19" s="20">
        <v>143976722815</v>
      </c>
      <c r="R19" s="20">
        <v>310000000</v>
      </c>
      <c r="S19" s="20">
        <v>20117246644</v>
      </c>
      <c r="T19" s="20">
        <v>124169476171</v>
      </c>
      <c r="U19" s="20">
        <v>72088253356</v>
      </c>
      <c r="V19" s="20">
        <v>48507048502.410004</v>
      </c>
      <c r="W19" s="20">
        <v>3574174312.5900002</v>
      </c>
      <c r="X19" s="20">
        <v>47002988300.910004</v>
      </c>
      <c r="Y19" s="20">
        <v>44301490000.199997</v>
      </c>
      <c r="Z19" s="20">
        <v>44117812908.199997</v>
      </c>
      <c r="AA19" s="20">
        <v>44117812908.199997</v>
      </c>
    </row>
    <row r="20" spans="1:27" x14ac:dyDescent="0.25">
      <c r="A20" s="10" t="s">
        <v>1</v>
      </c>
      <c r="B20" s="140" t="s">
        <v>1</v>
      </c>
      <c r="C20" s="14" t="s">
        <v>1</v>
      </c>
      <c r="D20" s="10" t="s">
        <v>1</v>
      </c>
      <c r="E20" s="10" t="s">
        <v>1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41" t="s">
        <v>1</v>
      </c>
      <c r="Q20" s="188">
        <f t="shared" ref="Q20:S20" si="0">+Q19/1000000</f>
        <v>143976.72281499999</v>
      </c>
      <c r="R20" s="188">
        <f t="shared" si="0"/>
        <v>310</v>
      </c>
      <c r="S20" s="188">
        <f t="shared" si="0"/>
        <v>20117.246643999999</v>
      </c>
      <c r="T20" s="188">
        <f>+T19/1000000</f>
        <v>124169.476171</v>
      </c>
      <c r="U20" s="188">
        <f t="shared" ref="U20:AA20" si="1">+U19/1000000</f>
        <v>72088.253356000001</v>
      </c>
      <c r="V20" s="188">
        <f t="shared" si="1"/>
        <v>48507.048502410005</v>
      </c>
      <c r="W20" s="188">
        <f t="shared" si="1"/>
        <v>3574.1743125900002</v>
      </c>
      <c r="X20" s="188">
        <f t="shared" si="1"/>
        <v>47002.988300910001</v>
      </c>
      <c r="Y20" s="188">
        <f t="shared" si="1"/>
        <v>44301.490000199999</v>
      </c>
      <c r="Z20" s="188">
        <f t="shared" si="1"/>
        <v>44117.812908199994</v>
      </c>
      <c r="AA20" s="188">
        <f t="shared" si="1"/>
        <v>44117.812908199994</v>
      </c>
    </row>
    <row r="21" spans="1:27" ht="33.950000000000003" customHeight="1" x14ac:dyDescent="0.25">
      <c r="B21" s="139"/>
      <c r="P21" s="9"/>
      <c r="Q21" s="188">
        <f>+Q15/1000000</f>
        <v>92102.5</v>
      </c>
    </row>
    <row r="22" spans="1:27" x14ac:dyDescent="0.25">
      <c r="B22" s="139"/>
    </row>
    <row r="23" spans="1:27" x14ac:dyDescent="0.25">
      <c r="B23" s="139"/>
    </row>
    <row r="24" spans="1:27" x14ac:dyDescent="0.25">
      <c r="B24" s="139"/>
    </row>
    <row r="25" spans="1:27" x14ac:dyDescent="0.25">
      <c r="B25" s="139"/>
    </row>
    <row r="26" spans="1:27" x14ac:dyDescent="0.25">
      <c r="B26" s="139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G71"/>
  <sheetViews>
    <sheetView tabSelected="1" zoomScale="145" zoomScaleNormal="145" workbookViewId="0">
      <selection activeCell="G82" sqref="G82"/>
    </sheetView>
  </sheetViews>
  <sheetFormatPr baseColWidth="10" defaultRowHeight="15" x14ac:dyDescent="0.25"/>
  <cols>
    <col min="2" max="2" width="54.5703125" bestFit="1" customWidth="1"/>
    <col min="3" max="3" width="11.42578125" customWidth="1"/>
    <col min="4" max="4" width="11.5703125" bestFit="1" customWidth="1"/>
    <col min="5" max="5" width="9.5703125" bestFit="1" customWidth="1"/>
    <col min="6" max="6" width="11.5703125" bestFit="1" customWidth="1"/>
    <col min="7" max="7" width="16.85546875" bestFit="1" customWidth="1"/>
    <col min="8" max="9" width="11.5703125" bestFit="1" customWidth="1"/>
    <col min="10" max="10" width="14.140625" bestFit="1" customWidth="1"/>
    <col min="11" max="11" width="11.5703125" bestFit="1" customWidth="1"/>
  </cols>
  <sheetData>
    <row r="2" spans="2:5" ht="25.5" x14ac:dyDescent="0.25">
      <c r="B2" s="190" t="s">
        <v>21</v>
      </c>
      <c r="C2" s="190" t="s">
        <v>607</v>
      </c>
      <c r="D2" s="190" t="s">
        <v>29</v>
      </c>
      <c r="E2" s="190" t="s">
        <v>231</v>
      </c>
    </row>
    <row r="3" spans="2:5" x14ac:dyDescent="0.25">
      <c r="B3" t="s">
        <v>233</v>
      </c>
      <c r="C3">
        <v>11354</v>
      </c>
      <c r="D3" s="194">
        <v>10920.252920000001</v>
      </c>
      <c r="E3" s="194">
        <v>10920.252920000001</v>
      </c>
    </row>
    <row r="4" spans="2:5" x14ac:dyDescent="0.25">
      <c r="B4" t="s">
        <v>235</v>
      </c>
      <c r="C4">
        <v>4119</v>
      </c>
      <c r="D4" s="194">
        <v>4009.4751218500001</v>
      </c>
      <c r="E4" s="194">
        <v>3984.0893623299999</v>
      </c>
    </row>
    <row r="5" spans="2:5" x14ac:dyDescent="0.25">
      <c r="B5" t="s">
        <v>236</v>
      </c>
      <c r="C5">
        <v>19350</v>
      </c>
      <c r="D5" s="194">
        <v>19312.08866238</v>
      </c>
      <c r="E5" s="194">
        <v>19310.504395380001</v>
      </c>
    </row>
    <row r="6" spans="2:5" x14ac:dyDescent="0.25">
      <c r="B6" t="s">
        <v>237</v>
      </c>
      <c r="C6">
        <v>70</v>
      </c>
      <c r="D6" s="194">
        <v>47.603513</v>
      </c>
      <c r="E6" s="194">
        <v>47.603513</v>
      </c>
    </row>
    <row r="7" spans="2:5" x14ac:dyDescent="0.25">
      <c r="B7" t="s">
        <v>238</v>
      </c>
      <c r="C7">
        <v>2</v>
      </c>
      <c r="D7" s="194">
        <v>0.53900000000000003</v>
      </c>
      <c r="E7" s="194">
        <v>0.53900000000000003</v>
      </c>
    </row>
    <row r="8" spans="2:5" x14ac:dyDescent="0.25">
      <c r="B8" t="s">
        <v>239</v>
      </c>
      <c r="C8">
        <v>502</v>
      </c>
      <c r="D8" s="194">
        <v>258.91352599999999</v>
      </c>
      <c r="E8" s="194">
        <v>258.91352599999999</v>
      </c>
    </row>
    <row r="9" spans="2:5" x14ac:dyDescent="0.25">
      <c r="B9" s="193" t="s">
        <v>242</v>
      </c>
      <c r="C9" s="186">
        <f>SUM(C3:C8)</f>
        <v>35397</v>
      </c>
      <c r="D9" s="186">
        <v>34548.87274323</v>
      </c>
      <c r="E9" s="186">
        <v>34521.902716709999</v>
      </c>
    </row>
    <row r="35" spans="2:5" ht="25.5" x14ac:dyDescent="0.25">
      <c r="B35" s="190" t="s">
        <v>21</v>
      </c>
      <c r="C35" s="190" t="s">
        <v>607</v>
      </c>
      <c r="D35" s="190" t="s">
        <v>29</v>
      </c>
      <c r="E35" s="190" t="s">
        <v>231</v>
      </c>
    </row>
    <row r="36" spans="2:5" x14ac:dyDescent="0.25">
      <c r="B36" s="191" t="s">
        <v>247</v>
      </c>
      <c r="C36" s="44">
        <v>1500</v>
      </c>
      <c r="D36" s="44">
        <v>1499.0425</v>
      </c>
      <c r="E36" s="44">
        <v>1499.0425</v>
      </c>
    </row>
    <row r="37" spans="2:5" x14ac:dyDescent="0.25">
      <c r="B37" s="192" t="s">
        <v>248</v>
      </c>
      <c r="C37" s="44">
        <v>13466.7</v>
      </c>
      <c r="D37" s="44">
        <v>9252.50317</v>
      </c>
      <c r="E37" s="44">
        <v>6691.3961758100004</v>
      </c>
    </row>
    <row r="38" spans="2:5" x14ac:dyDescent="0.25">
      <c r="B38" s="191" t="s">
        <v>249</v>
      </c>
      <c r="C38" s="44">
        <v>950</v>
      </c>
      <c r="D38" s="44">
        <v>944.86373967999998</v>
      </c>
      <c r="E38" s="44">
        <v>831.44245967999996</v>
      </c>
    </row>
    <row r="39" spans="2:5" x14ac:dyDescent="0.25">
      <c r="B39" s="191" t="s">
        <v>250</v>
      </c>
      <c r="C39" s="44">
        <v>750</v>
      </c>
      <c r="D39" s="44">
        <v>740.18333299999995</v>
      </c>
      <c r="E39" s="44">
        <v>740.18333299999995</v>
      </c>
    </row>
    <row r="40" spans="2:5" x14ac:dyDescent="0.25">
      <c r="B40" s="193" t="s">
        <v>252</v>
      </c>
      <c r="C40" s="186">
        <v>16666.7</v>
      </c>
      <c r="D40" s="186">
        <v>12436.592742680001</v>
      </c>
      <c r="E40" s="186">
        <v>9762.0644684899999</v>
      </c>
    </row>
    <row r="68" spans="2:7" x14ac:dyDescent="0.25">
      <c r="B68" s="210" t="s">
        <v>608</v>
      </c>
      <c r="C68" s="210" t="s">
        <v>275</v>
      </c>
      <c r="D68" s="210" t="s">
        <v>276</v>
      </c>
      <c r="E68" s="210" t="s">
        <v>277</v>
      </c>
      <c r="F68" s="210" t="s">
        <v>279</v>
      </c>
      <c r="G68" s="210" t="s">
        <v>620</v>
      </c>
    </row>
    <row r="69" spans="2:7" x14ac:dyDescent="0.25">
      <c r="B69" s="173" t="s">
        <v>282</v>
      </c>
      <c r="C69" s="209">
        <v>46.93951758</v>
      </c>
      <c r="D69" s="209">
        <v>42.884165789999997</v>
      </c>
      <c r="E69" s="209">
        <v>0.63333399999999995</v>
      </c>
      <c r="F69" s="209">
        <v>3.4220177900000031</v>
      </c>
      <c r="G69" s="232">
        <v>0.91359999999999997</v>
      </c>
    </row>
    <row r="70" spans="2:7" x14ac:dyDescent="0.25">
      <c r="B70" s="173" t="s">
        <v>283</v>
      </c>
      <c r="C70" s="209">
        <v>6732</v>
      </c>
      <c r="D70" s="209">
        <v>1811.8304425199999</v>
      </c>
      <c r="E70" s="209">
        <v>4848.9601609600004</v>
      </c>
      <c r="F70" s="209">
        <v>71.209396519999245</v>
      </c>
      <c r="G70" s="232">
        <v>0.26910000000000001</v>
      </c>
    </row>
    <row r="71" spans="2:7" x14ac:dyDescent="0.25">
      <c r="B71" s="211" t="s">
        <v>284</v>
      </c>
      <c r="C71" s="212">
        <v>6778.93951758</v>
      </c>
      <c r="D71" s="212">
        <v>1854.7146083099999</v>
      </c>
      <c r="E71" s="212">
        <v>4849.5934949600005</v>
      </c>
      <c r="F71" s="212">
        <v>74.631414309999244</v>
      </c>
      <c r="G71" s="233">
        <v>0.98899999999999999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workbookViewId="0">
      <selection activeCell="T15" sqref="T15"/>
    </sheetView>
  </sheetViews>
  <sheetFormatPr baseColWidth="10" defaultRowHeight="15" x14ac:dyDescent="0.25"/>
  <cols>
    <col min="1" max="1" width="13.42578125" customWidth="1"/>
    <col min="2" max="2" width="15.5703125" customWidth="1"/>
    <col min="3" max="3" width="17.57031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1.7109375" customWidth="1"/>
    <col min="17" max="19" width="18.85546875" hidden="1" customWidth="1"/>
    <col min="20" max="20" width="15.140625" bestFit="1" customWidth="1"/>
    <col min="21" max="21" width="15.42578125" hidden="1" customWidth="1"/>
    <col min="22" max="25" width="18.85546875" customWidth="1"/>
    <col min="26" max="26" width="18.85546875" hidden="1" customWidth="1"/>
    <col min="2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1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  <c r="W1" s="2" t="s">
        <v>1</v>
      </c>
      <c r="X1" s="2" t="s">
        <v>1</v>
      </c>
      <c r="Y1" s="2" t="s">
        <v>1</v>
      </c>
      <c r="Z1" s="2" t="s">
        <v>1</v>
      </c>
      <c r="AA1" s="2" t="s">
        <v>1</v>
      </c>
    </row>
    <row r="2" spans="1:27" x14ac:dyDescent="0.25">
      <c r="A2" s="1" t="s">
        <v>2</v>
      </c>
      <c r="B2" s="1" t="s">
        <v>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  <c r="Z2" s="2" t="s">
        <v>1</v>
      </c>
      <c r="AA2" s="2" t="s">
        <v>1</v>
      </c>
    </row>
    <row r="3" spans="1:27" x14ac:dyDescent="0.25">
      <c r="A3" s="1" t="s">
        <v>4</v>
      </c>
      <c r="B3" s="1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  <c r="W3" s="2" t="s">
        <v>1</v>
      </c>
      <c r="X3" s="2" t="s">
        <v>1</v>
      </c>
      <c r="Y3" s="2" t="s">
        <v>1</v>
      </c>
      <c r="Z3" s="2" t="s">
        <v>1</v>
      </c>
      <c r="AA3" s="2" t="s">
        <v>1</v>
      </c>
    </row>
    <row r="4" spans="1:27" ht="24" customHeight="1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4" customHeight="1" x14ac:dyDescent="0.25">
      <c r="A5" s="3" t="s">
        <v>33</v>
      </c>
      <c r="B5" s="4" t="s">
        <v>34</v>
      </c>
      <c r="C5" s="5" t="s">
        <v>84</v>
      </c>
      <c r="D5" s="3" t="s">
        <v>36</v>
      </c>
      <c r="E5" s="3" t="s">
        <v>37</v>
      </c>
      <c r="F5" s="3" t="s">
        <v>37</v>
      </c>
      <c r="G5" s="3" t="s">
        <v>37</v>
      </c>
      <c r="H5" s="3" t="s">
        <v>85</v>
      </c>
      <c r="I5" s="3" t="s">
        <v>85</v>
      </c>
      <c r="J5" s="3"/>
      <c r="K5" s="3"/>
      <c r="L5" s="3"/>
      <c r="M5" s="3" t="s">
        <v>38</v>
      </c>
      <c r="N5" s="3" t="s">
        <v>39</v>
      </c>
      <c r="O5" s="3" t="s">
        <v>40</v>
      </c>
      <c r="P5" s="4" t="s">
        <v>86</v>
      </c>
      <c r="Q5" s="6">
        <v>5300000000</v>
      </c>
      <c r="R5" s="6">
        <v>425709033</v>
      </c>
      <c r="S5" s="6">
        <v>0</v>
      </c>
      <c r="T5" s="6">
        <v>5725709033</v>
      </c>
      <c r="U5" s="6">
        <v>0</v>
      </c>
      <c r="V5" s="6">
        <v>5718736679</v>
      </c>
      <c r="W5" s="6">
        <v>6972354</v>
      </c>
      <c r="X5" s="6">
        <v>5718736679</v>
      </c>
      <c r="Y5" s="6">
        <v>5718736679</v>
      </c>
      <c r="Z5" s="6">
        <v>5718736679</v>
      </c>
      <c r="AA5" s="6">
        <v>5718736679</v>
      </c>
    </row>
    <row r="6" spans="1:27" ht="24" customHeight="1" x14ac:dyDescent="0.25">
      <c r="A6" s="3" t="s">
        <v>33</v>
      </c>
      <c r="B6" s="4" t="s">
        <v>34</v>
      </c>
      <c r="C6" s="5" t="s">
        <v>87</v>
      </c>
      <c r="D6" s="3" t="s">
        <v>36</v>
      </c>
      <c r="E6" s="3" t="s">
        <v>37</v>
      </c>
      <c r="F6" s="3" t="s">
        <v>37</v>
      </c>
      <c r="G6" s="3" t="s">
        <v>37</v>
      </c>
      <c r="H6" s="3" t="s">
        <v>85</v>
      </c>
      <c r="I6" s="3" t="s">
        <v>88</v>
      </c>
      <c r="J6" s="3"/>
      <c r="K6" s="3"/>
      <c r="L6" s="3"/>
      <c r="M6" s="3" t="s">
        <v>38</v>
      </c>
      <c r="N6" s="3" t="s">
        <v>39</v>
      </c>
      <c r="O6" s="3" t="s">
        <v>40</v>
      </c>
      <c r="P6" s="4" t="s">
        <v>89</v>
      </c>
      <c r="Q6" s="6">
        <v>500000000</v>
      </c>
      <c r="R6" s="6">
        <v>54938481</v>
      </c>
      <c r="S6" s="6">
        <v>0</v>
      </c>
      <c r="T6" s="6">
        <v>554938481</v>
      </c>
      <c r="U6" s="6">
        <v>0</v>
      </c>
      <c r="V6" s="6">
        <v>554938481</v>
      </c>
      <c r="W6" s="6">
        <v>0</v>
      </c>
      <c r="X6" s="6">
        <v>554938481</v>
      </c>
      <c r="Y6" s="6">
        <v>554938481</v>
      </c>
      <c r="Z6" s="6">
        <v>554938481</v>
      </c>
      <c r="AA6" s="6">
        <v>554938481</v>
      </c>
    </row>
    <row r="7" spans="1:27" ht="24" customHeight="1" x14ac:dyDescent="0.25">
      <c r="A7" s="3" t="s">
        <v>33</v>
      </c>
      <c r="B7" s="4" t="s">
        <v>34</v>
      </c>
      <c r="C7" s="5" t="s">
        <v>90</v>
      </c>
      <c r="D7" s="3" t="s">
        <v>36</v>
      </c>
      <c r="E7" s="3" t="s">
        <v>37</v>
      </c>
      <c r="F7" s="3" t="s">
        <v>37</v>
      </c>
      <c r="G7" s="3" t="s">
        <v>37</v>
      </c>
      <c r="H7" s="3" t="s">
        <v>85</v>
      </c>
      <c r="I7" s="3" t="s">
        <v>91</v>
      </c>
      <c r="J7" s="3"/>
      <c r="K7" s="3"/>
      <c r="L7" s="3"/>
      <c r="M7" s="3" t="s">
        <v>38</v>
      </c>
      <c r="N7" s="3" t="s">
        <v>39</v>
      </c>
      <c r="O7" s="3" t="s">
        <v>40</v>
      </c>
      <c r="P7" s="4" t="s">
        <v>92</v>
      </c>
      <c r="Q7" s="6">
        <v>7000000</v>
      </c>
      <c r="R7" s="6">
        <v>132202</v>
      </c>
      <c r="S7" s="6">
        <v>0</v>
      </c>
      <c r="T7" s="6">
        <v>7132202</v>
      </c>
      <c r="U7" s="6">
        <v>0</v>
      </c>
      <c r="V7" s="6">
        <v>7132202</v>
      </c>
      <c r="W7" s="6">
        <v>0</v>
      </c>
      <c r="X7" s="6">
        <v>7132202</v>
      </c>
      <c r="Y7" s="6">
        <v>7132202</v>
      </c>
      <c r="Z7" s="6">
        <v>7132202</v>
      </c>
      <c r="AA7" s="6">
        <v>7132202</v>
      </c>
    </row>
    <row r="8" spans="1:27" ht="24" customHeight="1" x14ac:dyDescent="0.25">
      <c r="A8" s="3" t="s">
        <v>33</v>
      </c>
      <c r="B8" s="4" t="s">
        <v>34</v>
      </c>
      <c r="C8" s="5" t="s">
        <v>93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85</v>
      </c>
      <c r="I8" s="3" t="s">
        <v>94</v>
      </c>
      <c r="J8" s="3"/>
      <c r="K8" s="3"/>
      <c r="L8" s="3"/>
      <c r="M8" s="3" t="s">
        <v>38</v>
      </c>
      <c r="N8" s="3" t="s">
        <v>39</v>
      </c>
      <c r="O8" s="3" t="s">
        <v>40</v>
      </c>
      <c r="P8" s="4" t="s">
        <v>95</v>
      </c>
      <c r="Q8" s="6">
        <v>10000000</v>
      </c>
      <c r="R8" s="6">
        <v>206179</v>
      </c>
      <c r="S8" s="6">
        <v>0</v>
      </c>
      <c r="T8" s="6">
        <v>10206179</v>
      </c>
      <c r="U8" s="6">
        <v>0</v>
      </c>
      <c r="V8" s="6">
        <v>10206179</v>
      </c>
      <c r="W8" s="6">
        <v>0</v>
      </c>
      <c r="X8" s="6">
        <v>10206179</v>
      </c>
      <c r="Y8" s="6">
        <v>10206179</v>
      </c>
      <c r="Z8" s="6">
        <v>10206179</v>
      </c>
      <c r="AA8" s="6">
        <v>10206179</v>
      </c>
    </row>
    <row r="9" spans="1:27" ht="24" customHeight="1" x14ac:dyDescent="0.25">
      <c r="A9" s="3" t="s">
        <v>33</v>
      </c>
      <c r="B9" s="4" t="s">
        <v>34</v>
      </c>
      <c r="C9" s="5" t="s">
        <v>96</v>
      </c>
      <c r="D9" s="3" t="s">
        <v>36</v>
      </c>
      <c r="E9" s="3" t="s">
        <v>37</v>
      </c>
      <c r="F9" s="3" t="s">
        <v>37</v>
      </c>
      <c r="G9" s="3" t="s">
        <v>37</v>
      </c>
      <c r="H9" s="3" t="s">
        <v>85</v>
      </c>
      <c r="I9" s="3" t="s">
        <v>97</v>
      </c>
      <c r="J9" s="3"/>
      <c r="K9" s="3"/>
      <c r="L9" s="3"/>
      <c r="M9" s="3" t="s">
        <v>38</v>
      </c>
      <c r="N9" s="3" t="s">
        <v>39</v>
      </c>
      <c r="O9" s="3" t="s">
        <v>40</v>
      </c>
      <c r="P9" s="4" t="s">
        <v>98</v>
      </c>
      <c r="Q9" s="6">
        <v>300000000</v>
      </c>
      <c r="R9" s="6">
        <v>7110815</v>
      </c>
      <c r="S9" s="6">
        <v>42035794</v>
      </c>
      <c r="T9" s="6">
        <v>265075021</v>
      </c>
      <c r="U9" s="6">
        <v>0</v>
      </c>
      <c r="V9" s="6">
        <v>260701007</v>
      </c>
      <c r="W9" s="6" t="s">
        <v>222</v>
      </c>
      <c r="X9" s="6">
        <v>260701007</v>
      </c>
      <c r="Y9" s="6">
        <v>260701007</v>
      </c>
      <c r="Z9" s="6">
        <v>260701007</v>
      </c>
      <c r="AA9" s="6">
        <v>260701007</v>
      </c>
    </row>
    <row r="10" spans="1:27" ht="24" customHeight="1" x14ac:dyDescent="0.25">
      <c r="A10" s="3" t="s">
        <v>33</v>
      </c>
      <c r="B10" s="4" t="s">
        <v>34</v>
      </c>
      <c r="C10" s="5" t="s">
        <v>99</v>
      </c>
      <c r="D10" s="3" t="s">
        <v>36</v>
      </c>
      <c r="E10" s="3" t="s">
        <v>37</v>
      </c>
      <c r="F10" s="3" t="s">
        <v>37</v>
      </c>
      <c r="G10" s="3" t="s">
        <v>37</v>
      </c>
      <c r="H10" s="3" t="s">
        <v>85</v>
      </c>
      <c r="I10" s="3" t="s">
        <v>100</v>
      </c>
      <c r="J10" s="3"/>
      <c r="K10" s="3"/>
      <c r="L10" s="3"/>
      <c r="M10" s="3" t="s">
        <v>38</v>
      </c>
      <c r="N10" s="3" t="s">
        <v>39</v>
      </c>
      <c r="O10" s="3" t="s">
        <v>40</v>
      </c>
      <c r="P10" s="4" t="s">
        <v>101</v>
      </c>
      <c r="Q10" s="6">
        <v>187000000</v>
      </c>
      <c r="R10" s="6">
        <v>6931613</v>
      </c>
      <c r="S10" s="6">
        <v>18825880</v>
      </c>
      <c r="T10" s="6">
        <v>175105733</v>
      </c>
      <c r="U10" s="6">
        <v>0</v>
      </c>
      <c r="V10" s="6">
        <v>170227897</v>
      </c>
      <c r="W10" s="6">
        <v>4877836</v>
      </c>
      <c r="X10" s="6">
        <v>170227897</v>
      </c>
      <c r="Y10" s="6">
        <v>170227897</v>
      </c>
      <c r="Z10" s="6">
        <v>170227897</v>
      </c>
      <c r="AA10" s="6">
        <v>170227897</v>
      </c>
    </row>
    <row r="11" spans="1:27" ht="24" customHeight="1" x14ac:dyDescent="0.25">
      <c r="A11" s="3" t="s">
        <v>33</v>
      </c>
      <c r="B11" s="4" t="s">
        <v>34</v>
      </c>
      <c r="C11" s="5" t="s">
        <v>102</v>
      </c>
      <c r="D11" s="3" t="s">
        <v>36</v>
      </c>
      <c r="E11" s="3" t="s">
        <v>37</v>
      </c>
      <c r="F11" s="3" t="s">
        <v>37</v>
      </c>
      <c r="G11" s="3" t="s">
        <v>37</v>
      </c>
      <c r="H11" s="3" t="s">
        <v>85</v>
      </c>
      <c r="I11" s="3" t="s">
        <v>103</v>
      </c>
      <c r="J11" s="3"/>
      <c r="K11" s="3"/>
      <c r="L11" s="3"/>
      <c r="M11" s="3" t="s">
        <v>38</v>
      </c>
      <c r="N11" s="3" t="s">
        <v>39</v>
      </c>
      <c r="O11" s="3" t="s">
        <v>40</v>
      </c>
      <c r="P11" s="4" t="s">
        <v>104</v>
      </c>
      <c r="Q11" s="6">
        <v>25000000</v>
      </c>
      <c r="R11" s="6">
        <v>4326591</v>
      </c>
      <c r="S11" s="6">
        <v>0</v>
      </c>
      <c r="T11" s="6">
        <v>29326591</v>
      </c>
      <c r="U11" s="6">
        <v>0</v>
      </c>
      <c r="V11" s="6">
        <v>29326591</v>
      </c>
      <c r="W11" s="6">
        <v>0</v>
      </c>
      <c r="X11" s="6">
        <v>29326591</v>
      </c>
      <c r="Y11" s="6">
        <v>29326591</v>
      </c>
      <c r="Z11" s="6">
        <v>29326591</v>
      </c>
      <c r="AA11" s="6">
        <v>29326591</v>
      </c>
    </row>
    <row r="12" spans="1:27" ht="24" customHeight="1" x14ac:dyDescent="0.25">
      <c r="A12" s="3" t="s">
        <v>33</v>
      </c>
      <c r="B12" s="4" t="s">
        <v>34</v>
      </c>
      <c r="C12" s="5" t="s">
        <v>105</v>
      </c>
      <c r="D12" s="3" t="s">
        <v>36</v>
      </c>
      <c r="E12" s="3" t="s">
        <v>37</v>
      </c>
      <c r="F12" s="3" t="s">
        <v>37</v>
      </c>
      <c r="G12" s="3" t="s">
        <v>37</v>
      </c>
      <c r="H12" s="3" t="s">
        <v>85</v>
      </c>
      <c r="I12" s="3" t="s">
        <v>106</v>
      </c>
      <c r="J12" s="3"/>
      <c r="K12" s="3"/>
      <c r="L12" s="3"/>
      <c r="M12" s="3" t="s">
        <v>38</v>
      </c>
      <c r="N12" s="3" t="s">
        <v>39</v>
      </c>
      <c r="O12" s="3" t="s">
        <v>40</v>
      </c>
      <c r="P12" s="4" t="s">
        <v>107</v>
      </c>
      <c r="Q12" s="6">
        <v>550000000</v>
      </c>
      <c r="R12" s="6">
        <v>96447982</v>
      </c>
      <c r="S12" s="6">
        <v>30971677</v>
      </c>
      <c r="T12" s="6">
        <v>615476305</v>
      </c>
      <c r="U12" s="6">
        <v>0</v>
      </c>
      <c r="V12" s="6">
        <v>608415005</v>
      </c>
      <c r="W12" s="6">
        <v>7061300</v>
      </c>
      <c r="X12" s="6">
        <v>608415005</v>
      </c>
      <c r="Y12" s="6">
        <v>608415005</v>
      </c>
      <c r="Z12" s="6">
        <v>608415005</v>
      </c>
      <c r="AA12" s="6">
        <v>608415005</v>
      </c>
    </row>
    <row r="13" spans="1:27" ht="24" customHeight="1" x14ac:dyDescent="0.25">
      <c r="A13" s="3" t="s">
        <v>33</v>
      </c>
      <c r="B13" s="4" t="s">
        <v>34</v>
      </c>
      <c r="C13" s="5" t="s">
        <v>108</v>
      </c>
      <c r="D13" s="3" t="s">
        <v>36</v>
      </c>
      <c r="E13" s="3" t="s">
        <v>37</v>
      </c>
      <c r="F13" s="3" t="s">
        <v>37</v>
      </c>
      <c r="G13" s="3" t="s">
        <v>37</v>
      </c>
      <c r="H13" s="3" t="s">
        <v>85</v>
      </c>
      <c r="I13" s="3" t="s">
        <v>109</v>
      </c>
      <c r="J13" s="3"/>
      <c r="K13" s="3"/>
      <c r="L13" s="3"/>
      <c r="M13" s="3" t="s">
        <v>38</v>
      </c>
      <c r="N13" s="3" t="s">
        <v>39</v>
      </c>
      <c r="O13" s="3" t="s">
        <v>40</v>
      </c>
      <c r="P13" s="4" t="s">
        <v>110</v>
      </c>
      <c r="Q13" s="6">
        <v>300000000</v>
      </c>
      <c r="R13" s="6">
        <v>37152774</v>
      </c>
      <c r="S13" s="6">
        <v>82451243</v>
      </c>
      <c r="T13" s="6">
        <v>254701531</v>
      </c>
      <c r="U13" s="6">
        <v>0</v>
      </c>
      <c r="V13" s="6">
        <v>226350744</v>
      </c>
      <c r="W13" s="6">
        <v>28350787</v>
      </c>
      <c r="X13" s="6">
        <v>226350744</v>
      </c>
      <c r="Y13" s="6">
        <v>226350744</v>
      </c>
      <c r="Z13" s="6">
        <v>226350744</v>
      </c>
      <c r="AA13" s="6">
        <v>226350744</v>
      </c>
    </row>
    <row r="14" spans="1:27" ht="24" customHeight="1" x14ac:dyDescent="0.25">
      <c r="A14" s="3" t="s">
        <v>33</v>
      </c>
      <c r="B14" s="4" t="s">
        <v>34</v>
      </c>
      <c r="C14" s="5" t="s">
        <v>111</v>
      </c>
      <c r="D14" s="3" t="s">
        <v>36</v>
      </c>
      <c r="E14" s="3" t="s">
        <v>37</v>
      </c>
      <c r="F14" s="3" t="s">
        <v>37</v>
      </c>
      <c r="G14" s="3" t="s">
        <v>43</v>
      </c>
      <c r="H14" s="3" t="s">
        <v>85</v>
      </c>
      <c r="I14" s="3"/>
      <c r="J14" s="3"/>
      <c r="K14" s="3"/>
      <c r="L14" s="3"/>
      <c r="M14" s="3" t="s">
        <v>38</v>
      </c>
      <c r="N14" s="3" t="s">
        <v>39</v>
      </c>
      <c r="O14" s="3" t="s">
        <v>40</v>
      </c>
      <c r="P14" s="4" t="s">
        <v>112</v>
      </c>
      <c r="Q14" s="6">
        <v>751000000</v>
      </c>
      <c r="R14" s="6">
        <v>63449757</v>
      </c>
      <c r="S14" s="6">
        <v>0</v>
      </c>
      <c r="T14" s="6">
        <v>814449757</v>
      </c>
      <c r="U14" s="6">
        <v>0</v>
      </c>
      <c r="V14" s="6">
        <v>812352557</v>
      </c>
      <c r="W14" s="6">
        <v>2097200</v>
      </c>
      <c r="X14" s="6">
        <v>812352557</v>
      </c>
      <c r="Y14" s="6">
        <v>812352557</v>
      </c>
      <c r="Z14" s="6">
        <v>812352557</v>
      </c>
      <c r="AA14" s="6">
        <v>812352557</v>
      </c>
    </row>
    <row r="15" spans="1:27" ht="24" customHeight="1" x14ac:dyDescent="0.25">
      <c r="A15" s="3" t="s">
        <v>33</v>
      </c>
      <c r="B15" s="4" t="s">
        <v>34</v>
      </c>
      <c r="C15" s="5" t="s">
        <v>113</v>
      </c>
      <c r="D15" s="3" t="s">
        <v>36</v>
      </c>
      <c r="E15" s="3" t="s">
        <v>37</v>
      </c>
      <c r="F15" s="3" t="s">
        <v>37</v>
      </c>
      <c r="G15" s="3" t="s">
        <v>43</v>
      </c>
      <c r="H15" s="3" t="s">
        <v>114</v>
      </c>
      <c r="I15" s="3"/>
      <c r="J15" s="3"/>
      <c r="K15" s="3"/>
      <c r="L15" s="3"/>
      <c r="M15" s="3" t="s">
        <v>38</v>
      </c>
      <c r="N15" s="3" t="s">
        <v>39</v>
      </c>
      <c r="O15" s="3" t="s">
        <v>40</v>
      </c>
      <c r="P15" s="4" t="s">
        <v>115</v>
      </c>
      <c r="Q15" s="6">
        <v>540000000</v>
      </c>
      <c r="R15" s="6">
        <v>39724553</v>
      </c>
      <c r="S15" s="6">
        <v>0</v>
      </c>
      <c r="T15" s="6">
        <v>579724553</v>
      </c>
      <c r="U15" s="6">
        <v>0</v>
      </c>
      <c r="V15" s="6">
        <v>578897053</v>
      </c>
      <c r="W15" s="6">
        <v>827500</v>
      </c>
      <c r="X15" s="6">
        <v>578897053</v>
      </c>
      <c r="Y15" s="6">
        <v>578897053</v>
      </c>
      <c r="Z15" s="6">
        <v>578897053</v>
      </c>
      <c r="AA15" s="6">
        <v>578897053</v>
      </c>
    </row>
    <row r="16" spans="1:27" ht="24" customHeight="1" x14ac:dyDescent="0.25">
      <c r="A16" s="3" t="s">
        <v>33</v>
      </c>
      <c r="B16" s="4" t="s">
        <v>34</v>
      </c>
      <c r="C16" s="5" t="s">
        <v>116</v>
      </c>
      <c r="D16" s="3" t="s">
        <v>36</v>
      </c>
      <c r="E16" s="3" t="s">
        <v>37</v>
      </c>
      <c r="F16" s="3" t="s">
        <v>37</v>
      </c>
      <c r="G16" s="3" t="s">
        <v>43</v>
      </c>
      <c r="H16" s="3" t="s">
        <v>88</v>
      </c>
      <c r="I16" s="3"/>
      <c r="J16" s="3"/>
      <c r="K16" s="3"/>
      <c r="L16" s="3"/>
      <c r="M16" s="3" t="s">
        <v>38</v>
      </c>
      <c r="N16" s="3" t="s">
        <v>39</v>
      </c>
      <c r="O16" s="3" t="s">
        <v>40</v>
      </c>
      <c r="P16" s="4" t="s">
        <v>117</v>
      </c>
      <c r="Q16" s="6">
        <v>630000000</v>
      </c>
      <c r="R16" s="6">
        <v>0</v>
      </c>
      <c r="S16" s="6">
        <v>22867138</v>
      </c>
      <c r="T16" s="6">
        <v>607132862</v>
      </c>
      <c r="U16" s="6">
        <v>0</v>
      </c>
      <c r="V16" s="6">
        <v>557291127</v>
      </c>
      <c r="W16" s="6">
        <v>49841735</v>
      </c>
      <c r="X16" s="6">
        <v>557291127</v>
      </c>
      <c r="Y16" s="6">
        <v>557291127</v>
      </c>
      <c r="Z16" s="6">
        <v>557291127</v>
      </c>
      <c r="AA16" s="6">
        <v>557291127</v>
      </c>
    </row>
    <row r="17" spans="1:27" ht="24" customHeight="1" x14ac:dyDescent="0.25">
      <c r="A17" s="3" t="s">
        <v>33</v>
      </c>
      <c r="B17" s="4" t="s">
        <v>34</v>
      </c>
      <c r="C17" s="5" t="s">
        <v>118</v>
      </c>
      <c r="D17" s="3" t="s">
        <v>36</v>
      </c>
      <c r="E17" s="3" t="s">
        <v>37</v>
      </c>
      <c r="F17" s="3" t="s">
        <v>37</v>
      </c>
      <c r="G17" s="3" t="s">
        <v>43</v>
      </c>
      <c r="H17" s="3" t="s">
        <v>91</v>
      </c>
      <c r="I17" s="3"/>
      <c r="J17" s="3"/>
      <c r="K17" s="3"/>
      <c r="L17" s="3"/>
      <c r="M17" s="3" t="s">
        <v>38</v>
      </c>
      <c r="N17" s="3" t="s">
        <v>39</v>
      </c>
      <c r="O17" s="3" t="s">
        <v>40</v>
      </c>
      <c r="P17" s="4" t="s">
        <v>119</v>
      </c>
      <c r="Q17" s="6">
        <v>283000000</v>
      </c>
      <c r="R17" s="6">
        <v>0</v>
      </c>
      <c r="S17" s="6">
        <v>1288700</v>
      </c>
      <c r="T17" s="6">
        <v>281711300</v>
      </c>
      <c r="U17" s="6">
        <v>0</v>
      </c>
      <c r="V17" s="6">
        <v>281534500</v>
      </c>
      <c r="W17" s="6">
        <v>176800</v>
      </c>
      <c r="X17" s="6">
        <v>281534500</v>
      </c>
      <c r="Y17" s="6">
        <v>281534500</v>
      </c>
      <c r="Z17" s="6">
        <v>281534500</v>
      </c>
      <c r="AA17" s="6">
        <v>281534500</v>
      </c>
    </row>
    <row r="18" spans="1:27" ht="24" customHeight="1" x14ac:dyDescent="0.25">
      <c r="A18" s="3" t="s">
        <v>33</v>
      </c>
      <c r="B18" s="4" t="s">
        <v>34</v>
      </c>
      <c r="C18" s="5" t="s">
        <v>120</v>
      </c>
      <c r="D18" s="3" t="s">
        <v>36</v>
      </c>
      <c r="E18" s="3" t="s">
        <v>37</v>
      </c>
      <c r="F18" s="3" t="s">
        <v>37</v>
      </c>
      <c r="G18" s="3" t="s">
        <v>43</v>
      </c>
      <c r="H18" s="3" t="s">
        <v>94</v>
      </c>
      <c r="I18" s="3"/>
      <c r="J18" s="3"/>
      <c r="K18" s="3"/>
      <c r="L18" s="3"/>
      <c r="M18" s="3" t="s">
        <v>38</v>
      </c>
      <c r="N18" s="3" t="s">
        <v>39</v>
      </c>
      <c r="O18" s="3" t="s">
        <v>40</v>
      </c>
      <c r="P18" s="4" t="s">
        <v>121</v>
      </c>
      <c r="Q18" s="6">
        <v>45000000</v>
      </c>
      <c r="R18" s="6">
        <v>8000</v>
      </c>
      <c r="S18" s="6">
        <v>5117400</v>
      </c>
      <c r="T18" s="6">
        <v>39890600</v>
      </c>
      <c r="U18" s="6">
        <v>0</v>
      </c>
      <c r="V18" s="6">
        <v>39614300</v>
      </c>
      <c r="W18" s="6">
        <v>276300</v>
      </c>
      <c r="X18" s="6">
        <v>39614300</v>
      </c>
      <c r="Y18" s="6">
        <v>39614300</v>
      </c>
      <c r="Z18" s="6">
        <v>39614300</v>
      </c>
      <c r="AA18" s="6">
        <v>39614300</v>
      </c>
    </row>
    <row r="19" spans="1:27" ht="24" customHeight="1" x14ac:dyDescent="0.25">
      <c r="A19" s="3" t="s">
        <v>33</v>
      </c>
      <c r="B19" s="4" t="s">
        <v>34</v>
      </c>
      <c r="C19" s="5" t="s">
        <v>122</v>
      </c>
      <c r="D19" s="3" t="s">
        <v>36</v>
      </c>
      <c r="E19" s="3" t="s">
        <v>37</v>
      </c>
      <c r="F19" s="3" t="s">
        <v>37</v>
      </c>
      <c r="G19" s="3" t="s">
        <v>43</v>
      </c>
      <c r="H19" s="3" t="s">
        <v>97</v>
      </c>
      <c r="I19" s="3"/>
      <c r="J19" s="3"/>
      <c r="K19" s="3"/>
      <c r="L19" s="3"/>
      <c r="M19" s="3" t="s">
        <v>38</v>
      </c>
      <c r="N19" s="3" t="s">
        <v>39</v>
      </c>
      <c r="O19" s="3" t="s">
        <v>40</v>
      </c>
      <c r="P19" s="4" t="s">
        <v>123</v>
      </c>
      <c r="Q19" s="6">
        <v>230000000</v>
      </c>
      <c r="R19" s="6">
        <v>126000</v>
      </c>
      <c r="S19" s="6">
        <v>18960300</v>
      </c>
      <c r="T19" s="6">
        <v>211165700</v>
      </c>
      <c r="U19" s="6">
        <v>0</v>
      </c>
      <c r="V19" s="6">
        <v>211157600</v>
      </c>
      <c r="W19" s="6">
        <v>8100</v>
      </c>
      <c r="X19" s="6">
        <v>211157600</v>
      </c>
      <c r="Y19" s="6">
        <v>211157600</v>
      </c>
      <c r="Z19" s="6">
        <v>211157600</v>
      </c>
      <c r="AA19" s="6">
        <v>211157600</v>
      </c>
    </row>
    <row r="20" spans="1:27" ht="24" customHeight="1" x14ac:dyDescent="0.25">
      <c r="A20" s="3" t="s">
        <v>33</v>
      </c>
      <c r="B20" s="4" t="s">
        <v>34</v>
      </c>
      <c r="C20" s="5" t="s">
        <v>124</v>
      </c>
      <c r="D20" s="3" t="s">
        <v>36</v>
      </c>
      <c r="E20" s="3" t="s">
        <v>37</v>
      </c>
      <c r="F20" s="3" t="s">
        <v>37</v>
      </c>
      <c r="G20" s="3" t="s">
        <v>43</v>
      </c>
      <c r="H20" s="3" t="s">
        <v>100</v>
      </c>
      <c r="I20" s="3"/>
      <c r="J20" s="3"/>
      <c r="K20" s="3"/>
      <c r="L20" s="3"/>
      <c r="M20" s="3" t="s">
        <v>38</v>
      </c>
      <c r="N20" s="3" t="s">
        <v>39</v>
      </c>
      <c r="O20" s="3" t="s">
        <v>40</v>
      </c>
      <c r="P20" s="4" t="s">
        <v>125</v>
      </c>
      <c r="Q20" s="6">
        <v>45000000</v>
      </c>
      <c r="R20" s="6">
        <v>0</v>
      </c>
      <c r="S20" s="6">
        <v>8857000</v>
      </c>
      <c r="T20" s="6">
        <v>36143000</v>
      </c>
      <c r="U20" s="6">
        <v>0</v>
      </c>
      <c r="V20" s="6">
        <v>35785900</v>
      </c>
      <c r="W20" s="6">
        <v>357100</v>
      </c>
      <c r="X20" s="6">
        <v>35785900</v>
      </c>
      <c r="Y20" s="6">
        <v>35785900</v>
      </c>
      <c r="Z20" s="6">
        <v>35785900</v>
      </c>
      <c r="AA20" s="6">
        <v>35785900</v>
      </c>
    </row>
    <row r="21" spans="1:27" ht="24" customHeight="1" x14ac:dyDescent="0.25">
      <c r="A21" s="3" t="s">
        <v>33</v>
      </c>
      <c r="B21" s="4" t="s">
        <v>34</v>
      </c>
      <c r="C21" s="5" t="s">
        <v>126</v>
      </c>
      <c r="D21" s="3" t="s">
        <v>36</v>
      </c>
      <c r="E21" s="3" t="s">
        <v>37</v>
      </c>
      <c r="F21" s="3" t="s">
        <v>37</v>
      </c>
      <c r="G21" s="3" t="s">
        <v>46</v>
      </c>
      <c r="H21" s="3" t="s">
        <v>85</v>
      </c>
      <c r="I21" s="3" t="s">
        <v>85</v>
      </c>
      <c r="J21" s="3"/>
      <c r="K21" s="3"/>
      <c r="L21" s="3"/>
      <c r="M21" s="3" t="s">
        <v>38</v>
      </c>
      <c r="N21" s="3" t="s">
        <v>39</v>
      </c>
      <c r="O21" s="3" t="s">
        <v>40</v>
      </c>
      <c r="P21" s="4" t="s">
        <v>127</v>
      </c>
      <c r="Q21" s="6">
        <v>230000000</v>
      </c>
      <c r="R21" s="6">
        <v>0</v>
      </c>
      <c r="S21" s="6">
        <v>0</v>
      </c>
      <c r="T21" s="6">
        <v>230000000</v>
      </c>
      <c r="U21" s="6">
        <v>0</v>
      </c>
      <c r="V21" s="6">
        <v>193829463</v>
      </c>
      <c r="W21" s="6">
        <v>36170537</v>
      </c>
      <c r="X21" s="6">
        <v>193829463</v>
      </c>
      <c r="Y21" s="6">
        <v>193829463</v>
      </c>
      <c r="Z21" s="6">
        <v>193829463</v>
      </c>
      <c r="AA21" s="6">
        <v>193829463</v>
      </c>
    </row>
    <row r="22" spans="1:27" ht="24" customHeight="1" x14ac:dyDescent="0.25">
      <c r="A22" s="3" t="s">
        <v>33</v>
      </c>
      <c r="B22" s="4" t="s">
        <v>34</v>
      </c>
      <c r="C22" s="5" t="s">
        <v>128</v>
      </c>
      <c r="D22" s="3" t="s">
        <v>36</v>
      </c>
      <c r="E22" s="3" t="s">
        <v>37</v>
      </c>
      <c r="F22" s="3" t="s">
        <v>37</v>
      </c>
      <c r="G22" s="3" t="s">
        <v>46</v>
      </c>
      <c r="H22" s="3" t="s">
        <v>85</v>
      </c>
      <c r="I22" s="3" t="s">
        <v>114</v>
      </c>
      <c r="J22" s="3"/>
      <c r="K22" s="3"/>
      <c r="L22" s="3"/>
      <c r="M22" s="3" t="s">
        <v>38</v>
      </c>
      <c r="N22" s="3" t="s">
        <v>39</v>
      </c>
      <c r="O22" s="3" t="s">
        <v>40</v>
      </c>
      <c r="P22" s="4" t="s">
        <v>129</v>
      </c>
      <c r="Q22" s="6">
        <v>190000000</v>
      </c>
      <c r="R22" s="6">
        <v>0</v>
      </c>
      <c r="S22" s="6">
        <v>14414000</v>
      </c>
      <c r="T22" s="6">
        <v>175586000</v>
      </c>
      <c r="U22" s="6">
        <v>0</v>
      </c>
      <c r="V22" s="6">
        <v>137621992</v>
      </c>
      <c r="W22" s="6">
        <v>37964008</v>
      </c>
      <c r="X22" s="6">
        <v>137621992</v>
      </c>
      <c r="Y22" s="6">
        <v>137621992</v>
      </c>
      <c r="Z22" s="6">
        <v>137621992</v>
      </c>
      <c r="AA22" s="6">
        <v>137621992</v>
      </c>
    </row>
    <row r="23" spans="1:27" ht="24" customHeight="1" x14ac:dyDescent="0.25">
      <c r="A23" s="3" t="s">
        <v>33</v>
      </c>
      <c r="B23" s="4" t="s">
        <v>34</v>
      </c>
      <c r="C23" s="5" t="s">
        <v>130</v>
      </c>
      <c r="D23" s="3" t="s">
        <v>36</v>
      </c>
      <c r="E23" s="3" t="s">
        <v>37</v>
      </c>
      <c r="F23" s="3" t="s">
        <v>37</v>
      </c>
      <c r="G23" s="3" t="s">
        <v>46</v>
      </c>
      <c r="H23" s="3" t="s">
        <v>85</v>
      </c>
      <c r="I23" s="3" t="s">
        <v>88</v>
      </c>
      <c r="J23" s="3"/>
      <c r="K23" s="3"/>
      <c r="L23" s="3"/>
      <c r="M23" s="3" t="s">
        <v>38</v>
      </c>
      <c r="N23" s="3" t="s">
        <v>39</v>
      </c>
      <c r="O23" s="3" t="s">
        <v>40</v>
      </c>
      <c r="P23" s="4" t="s">
        <v>131</v>
      </c>
      <c r="Q23" s="6">
        <v>30000000</v>
      </c>
      <c r="R23" s="6">
        <v>0</v>
      </c>
      <c r="S23" s="6">
        <v>0</v>
      </c>
      <c r="T23" s="6">
        <v>30000000</v>
      </c>
      <c r="U23" s="6">
        <v>0</v>
      </c>
      <c r="V23" s="6">
        <v>26641895</v>
      </c>
      <c r="W23" s="6">
        <v>3358105</v>
      </c>
      <c r="X23" s="6">
        <v>26641895</v>
      </c>
      <c r="Y23" s="6">
        <v>26641895</v>
      </c>
      <c r="Z23" s="6">
        <v>26641895</v>
      </c>
      <c r="AA23" s="6">
        <v>26641895</v>
      </c>
    </row>
    <row r="24" spans="1:27" ht="24" customHeight="1" x14ac:dyDescent="0.25">
      <c r="A24" s="3" t="s">
        <v>33</v>
      </c>
      <c r="B24" s="4" t="s">
        <v>34</v>
      </c>
      <c r="C24" s="5" t="s">
        <v>132</v>
      </c>
      <c r="D24" s="3" t="s">
        <v>36</v>
      </c>
      <c r="E24" s="3" t="s">
        <v>37</v>
      </c>
      <c r="F24" s="3" t="s">
        <v>37</v>
      </c>
      <c r="G24" s="3" t="s">
        <v>46</v>
      </c>
      <c r="H24" s="3" t="s">
        <v>114</v>
      </c>
      <c r="I24" s="3"/>
      <c r="J24" s="3"/>
      <c r="K24" s="3"/>
      <c r="L24" s="3"/>
      <c r="M24" s="3" t="s">
        <v>38</v>
      </c>
      <c r="N24" s="3" t="s">
        <v>39</v>
      </c>
      <c r="O24" s="3" t="s">
        <v>40</v>
      </c>
      <c r="P24" s="4" t="s">
        <v>133</v>
      </c>
      <c r="Q24" s="6">
        <v>430000000</v>
      </c>
      <c r="R24" s="6">
        <v>0</v>
      </c>
      <c r="S24" s="6">
        <v>158809921</v>
      </c>
      <c r="T24" s="6">
        <v>271190079</v>
      </c>
      <c r="U24" s="6">
        <v>0</v>
      </c>
      <c r="V24" s="6">
        <v>267456206</v>
      </c>
      <c r="W24" s="6">
        <v>3733873</v>
      </c>
      <c r="X24" s="6">
        <v>267456206</v>
      </c>
      <c r="Y24" s="6">
        <v>267456206</v>
      </c>
      <c r="Z24" s="6">
        <v>267456206</v>
      </c>
      <c r="AA24" s="6">
        <v>267456206</v>
      </c>
    </row>
    <row r="25" spans="1:27" ht="24" customHeight="1" x14ac:dyDescent="0.25">
      <c r="A25" s="3" t="s">
        <v>33</v>
      </c>
      <c r="B25" s="4" t="s">
        <v>34</v>
      </c>
      <c r="C25" s="5" t="s">
        <v>134</v>
      </c>
      <c r="D25" s="3" t="s">
        <v>36</v>
      </c>
      <c r="E25" s="3" t="s">
        <v>37</v>
      </c>
      <c r="F25" s="3" t="s">
        <v>37</v>
      </c>
      <c r="G25" s="3" t="s">
        <v>46</v>
      </c>
      <c r="H25" s="3" t="s">
        <v>135</v>
      </c>
      <c r="I25" s="3"/>
      <c r="J25" s="3"/>
      <c r="K25" s="3"/>
      <c r="L25" s="3"/>
      <c r="M25" s="3" t="s">
        <v>38</v>
      </c>
      <c r="N25" s="3" t="s">
        <v>39</v>
      </c>
      <c r="O25" s="3" t="s">
        <v>40</v>
      </c>
      <c r="P25" s="4" t="s">
        <v>136</v>
      </c>
      <c r="Q25" s="6">
        <v>109000000</v>
      </c>
      <c r="R25" s="6">
        <v>0</v>
      </c>
      <c r="S25" s="6">
        <v>0</v>
      </c>
      <c r="T25" s="6">
        <v>109000000</v>
      </c>
      <c r="U25" s="6">
        <v>0</v>
      </c>
      <c r="V25" s="6">
        <v>105027184</v>
      </c>
      <c r="W25" s="6">
        <v>3972816</v>
      </c>
      <c r="X25" s="6">
        <v>105027184</v>
      </c>
      <c r="Y25" s="6">
        <v>105027184</v>
      </c>
      <c r="Z25" s="6">
        <v>105027184</v>
      </c>
      <c r="AA25" s="6">
        <v>105027184</v>
      </c>
    </row>
    <row r="26" spans="1:27" ht="24" customHeight="1" x14ac:dyDescent="0.25">
      <c r="A26" s="3" t="s">
        <v>33</v>
      </c>
      <c r="B26" s="4" t="s">
        <v>34</v>
      </c>
      <c r="C26" s="5" t="s">
        <v>137</v>
      </c>
      <c r="D26" s="3" t="s">
        <v>36</v>
      </c>
      <c r="E26" s="3" t="s">
        <v>37</v>
      </c>
      <c r="F26" s="3" t="s">
        <v>37</v>
      </c>
      <c r="G26" s="3" t="s">
        <v>46</v>
      </c>
      <c r="H26" s="3" t="s">
        <v>138</v>
      </c>
      <c r="I26" s="3"/>
      <c r="J26" s="3"/>
      <c r="K26" s="3"/>
      <c r="L26" s="3"/>
      <c r="M26" s="3" t="s">
        <v>38</v>
      </c>
      <c r="N26" s="3" t="s">
        <v>39</v>
      </c>
      <c r="O26" s="3" t="s">
        <v>40</v>
      </c>
      <c r="P26" s="4" t="s">
        <v>139</v>
      </c>
      <c r="Q26" s="6">
        <v>88000000</v>
      </c>
      <c r="R26" s="6">
        <v>0</v>
      </c>
      <c r="S26" s="6">
        <v>0</v>
      </c>
      <c r="T26" s="6">
        <v>88000000</v>
      </c>
      <c r="U26" s="6">
        <v>0</v>
      </c>
      <c r="V26" s="6">
        <v>87008358</v>
      </c>
      <c r="W26" s="6">
        <v>991642</v>
      </c>
      <c r="X26" s="6">
        <v>87008358</v>
      </c>
      <c r="Y26" s="6">
        <v>87008358</v>
      </c>
      <c r="Z26" s="6">
        <v>87008358</v>
      </c>
      <c r="AA26" s="6">
        <v>87008358</v>
      </c>
    </row>
    <row r="27" spans="1:27" ht="24" customHeight="1" x14ac:dyDescent="0.25">
      <c r="A27" s="3" t="s">
        <v>33</v>
      </c>
      <c r="B27" s="4" t="s">
        <v>34</v>
      </c>
      <c r="C27" s="5" t="s">
        <v>140</v>
      </c>
      <c r="D27" s="3" t="s">
        <v>36</v>
      </c>
      <c r="E27" s="3" t="s">
        <v>43</v>
      </c>
      <c r="F27" s="3" t="s">
        <v>37</v>
      </c>
      <c r="G27" s="3" t="s">
        <v>37</v>
      </c>
      <c r="H27" s="3" t="s">
        <v>88</v>
      </c>
      <c r="I27" s="3" t="s">
        <v>103</v>
      </c>
      <c r="J27" s="3"/>
      <c r="K27" s="3"/>
      <c r="L27" s="3"/>
      <c r="M27" s="3" t="s">
        <v>38</v>
      </c>
      <c r="N27" s="3" t="s">
        <v>39</v>
      </c>
      <c r="O27" s="3" t="s">
        <v>40</v>
      </c>
      <c r="P27" s="4" t="s">
        <v>141</v>
      </c>
      <c r="Q27" s="6">
        <v>24100000</v>
      </c>
      <c r="R27" s="6">
        <v>0</v>
      </c>
      <c r="S27" s="6">
        <v>0</v>
      </c>
      <c r="T27" s="6">
        <v>24100000</v>
      </c>
      <c r="U27" s="6">
        <v>0</v>
      </c>
      <c r="V27" s="6">
        <v>8380000</v>
      </c>
      <c r="W27" s="6">
        <v>15720000</v>
      </c>
      <c r="X27" s="6">
        <v>8380000</v>
      </c>
      <c r="Y27" s="6">
        <v>0</v>
      </c>
      <c r="Z27" s="6">
        <v>0</v>
      </c>
      <c r="AA27" s="6">
        <v>0</v>
      </c>
    </row>
    <row r="28" spans="1:27" ht="24" customHeight="1" x14ac:dyDescent="0.25">
      <c r="A28" s="3" t="s">
        <v>33</v>
      </c>
      <c r="B28" s="4" t="s">
        <v>34</v>
      </c>
      <c r="C28" s="5" t="s">
        <v>142</v>
      </c>
      <c r="D28" s="3" t="s">
        <v>36</v>
      </c>
      <c r="E28" s="3" t="s">
        <v>43</v>
      </c>
      <c r="F28" s="3" t="s">
        <v>43</v>
      </c>
      <c r="G28" s="3" t="s">
        <v>37</v>
      </c>
      <c r="H28" s="3" t="s">
        <v>114</v>
      </c>
      <c r="I28" s="3" t="s">
        <v>88</v>
      </c>
      <c r="J28" s="3"/>
      <c r="K28" s="3"/>
      <c r="L28" s="3"/>
      <c r="M28" s="3" t="s">
        <v>38</v>
      </c>
      <c r="N28" s="3" t="s">
        <v>39</v>
      </c>
      <c r="O28" s="3" t="s">
        <v>40</v>
      </c>
      <c r="P28" s="4" t="s">
        <v>143</v>
      </c>
      <c r="Q28" s="6">
        <v>3400000</v>
      </c>
      <c r="R28" s="6">
        <v>3000000</v>
      </c>
      <c r="S28" s="6">
        <v>3315956</v>
      </c>
      <c r="T28" s="6">
        <v>3084044</v>
      </c>
      <c r="U28" s="6">
        <v>0</v>
      </c>
      <c r="V28" s="6">
        <v>3084044</v>
      </c>
      <c r="W28" s="6">
        <v>0</v>
      </c>
      <c r="X28" s="6">
        <v>2656544</v>
      </c>
      <c r="Y28" s="6">
        <v>2656544</v>
      </c>
      <c r="Z28" s="6">
        <v>2656544</v>
      </c>
      <c r="AA28" s="6">
        <v>2656544</v>
      </c>
    </row>
    <row r="29" spans="1:27" ht="24" customHeight="1" x14ac:dyDescent="0.25">
      <c r="A29" s="3" t="s">
        <v>33</v>
      </c>
      <c r="B29" s="4" t="s">
        <v>34</v>
      </c>
      <c r="C29" s="5" t="s">
        <v>144</v>
      </c>
      <c r="D29" s="3" t="s">
        <v>36</v>
      </c>
      <c r="E29" s="3" t="s">
        <v>43</v>
      </c>
      <c r="F29" s="3" t="s">
        <v>43</v>
      </c>
      <c r="G29" s="3" t="s">
        <v>37</v>
      </c>
      <c r="H29" s="3" t="s">
        <v>114</v>
      </c>
      <c r="I29" s="3" t="s">
        <v>103</v>
      </c>
      <c r="J29" s="3"/>
      <c r="K29" s="3"/>
      <c r="L29" s="3"/>
      <c r="M29" s="3" t="s">
        <v>38</v>
      </c>
      <c r="N29" s="3" t="s">
        <v>39</v>
      </c>
      <c r="O29" s="3" t="s">
        <v>40</v>
      </c>
      <c r="P29" s="4" t="s">
        <v>145</v>
      </c>
      <c r="Q29" s="6">
        <v>7700000</v>
      </c>
      <c r="R29" s="6">
        <v>7800000</v>
      </c>
      <c r="S29" s="6">
        <v>3500000</v>
      </c>
      <c r="T29" s="6">
        <v>12000000</v>
      </c>
      <c r="U29" s="6">
        <v>0</v>
      </c>
      <c r="V29" s="6">
        <v>12000000</v>
      </c>
      <c r="W29" s="6">
        <v>0</v>
      </c>
      <c r="X29" s="6">
        <v>11999999.800000001</v>
      </c>
      <c r="Y29" s="6">
        <v>11999999.800000001</v>
      </c>
      <c r="Z29" s="6">
        <v>11999999.800000001</v>
      </c>
      <c r="AA29" s="6">
        <v>11999999.800000001</v>
      </c>
    </row>
    <row r="30" spans="1:27" ht="24" customHeight="1" x14ac:dyDescent="0.25">
      <c r="A30" s="3" t="s">
        <v>33</v>
      </c>
      <c r="B30" s="4" t="s">
        <v>34</v>
      </c>
      <c r="C30" s="5" t="s">
        <v>146</v>
      </c>
      <c r="D30" s="3" t="s">
        <v>36</v>
      </c>
      <c r="E30" s="3" t="s">
        <v>43</v>
      </c>
      <c r="F30" s="3" t="s">
        <v>43</v>
      </c>
      <c r="G30" s="3" t="s">
        <v>37</v>
      </c>
      <c r="H30" s="3" t="s">
        <v>88</v>
      </c>
      <c r="I30" s="3" t="s">
        <v>114</v>
      </c>
      <c r="J30" s="3"/>
      <c r="K30" s="3"/>
      <c r="L30" s="3"/>
      <c r="M30" s="3" t="s">
        <v>38</v>
      </c>
      <c r="N30" s="3" t="s">
        <v>39</v>
      </c>
      <c r="O30" s="3" t="s">
        <v>40</v>
      </c>
      <c r="P30" s="4" t="s">
        <v>147</v>
      </c>
      <c r="Q30" s="6">
        <v>17000000</v>
      </c>
      <c r="R30" s="6">
        <v>139000000</v>
      </c>
      <c r="S30" s="6">
        <v>51110313.890000001</v>
      </c>
      <c r="T30" s="6">
        <v>104889686.11</v>
      </c>
      <c r="U30" s="6">
        <v>0</v>
      </c>
      <c r="V30" s="6">
        <v>100748000.11</v>
      </c>
      <c r="W30" s="6">
        <v>4141686</v>
      </c>
      <c r="X30" s="6">
        <v>99224350.109999999</v>
      </c>
      <c r="Y30" s="6">
        <v>99224350.109999999</v>
      </c>
      <c r="Z30" s="6">
        <v>99224350.109999999</v>
      </c>
      <c r="AA30" s="6">
        <v>99224350.109999999</v>
      </c>
    </row>
    <row r="31" spans="1:27" ht="24" customHeight="1" x14ac:dyDescent="0.25">
      <c r="A31" s="3" t="s">
        <v>33</v>
      </c>
      <c r="B31" s="4" t="s">
        <v>34</v>
      </c>
      <c r="C31" s="5" t="s">
        <v>148</v>
      </c>
      <c r="D31" s="3" t="s">
        <v>36</v>
      </c>
      <c r="E31" s="3" t="s">
        <v>43</v>
      </c>
      <c r="F31" s="3" t="s">
        <v>43</v>
      </c>
      <c r="G31" s="3" t="s">
        <v>37</v>
      </c>
      <c r="H31" s="3" t="s">
        <v>88</v>
      </c>
      <c r="I31" s="3" t="s">
        <v>88</v>
      </c>
      <c r="J31" s="3"/>
      <c r="K31" s="3"/>
      <c r="L31" s="3"/>
      <c r="M31" s="3" t="s">
        <v>38</v>
      </c>
      <c r="N31" s="3" t="s">
        <v>39</v>
      </c>
      <c r="O31" s="3" t="s">
        <v>40</v>
      </c>
      <c r="P31" s="4" t="s">
        <v>149</v>
      </c>
      <c r="Q31" s="6">
        <v>26000000</v>
      </c>
      <c r="R31" s="6">
        <v>0</v>
      </c>
      <c r="S31" s="6">
        <v>17224000</v>
      </c>
      <c r="T31" s="6">
        <v>8776000</v>
      </c>
      <c r="U31" s="6">
        <v>0</v>
      </c>
      <c r="V31" s="6">
        <v>8776000</v>
      </c>
      <c r="W31" s="6">
        <v>0</v>
      </c>
      <c r="X31" s="6">
        <v>7576000</v>
      </c>
      <c r="Y31" s="6">
        <v>7269649</v>
      </c>
      <c r="Z31" s="6">
        <v>7269649</v>
      </c>
      <c r="AA31" s="6">
        <v>7269649</v>
      </c>
    </row>
    <row r="32" spans="1:27" ht="24" customHeight="1" x14ac:dyDescent="0.25">
      <c r="A32" s="3" t="s">
        <v>33</v>
      </c>
      <c r="B32" s="4" t="s">
        <v>34</v>
      </c>
      <c r="C32" s="5" t="s">
        <v>150</v>
      </c>
      <c r="D32" s="3" t="s">
        <v>36</v>
      </c>
      <c r="E32" s="3" t="s">
        <v>43</v>
      </c>
      <c r="F32" s="3" t="s">
        <v>43</v>
      </c>
      <c r="G32" s="3" t="s">
        <v>37</v>
      </c>
      <c r="H32" s="3" t="s">
        <v>88</v>
      </c>
      <c r="I32" s="3" t="s">
        <v>94</v>
      </c>
      <c r="J32" s="3"/>
      <c r="K32" s="3"/>
      <c r="L32" s="3"/>
      <c r="M32" s="3" t="s">
        <v>38</v>
      </c>
      <c r="N32" s="3" t="s">
        <v>39</v>
      </c>
      <c r="O32" s="3" t="s">
        <v>40</v>
      </c>
      <c r="P32" s="4" t="s">
        <v>151</v>
      </c>
      <c r="Q32" s="6">
        <v>1700000</v>
      </c>
      <c r="R32" s="6">
        <v>5500000</v>
      </c>
      <c r="S32" s="6">
        <v>941415</v>
      </c>
      <c r="T32" s="6">
        <v>6258585</v>
      </c>
      <c r="U32" s="6">
        <v>0</v>
      </c>
      <c r="V32" s="6">
        <v>6258585</v>
      </c>
      <c r="W32" s="6">
        <v>0</v>
      </c>
      <c r="X32" s="6">
        <v>4758585</v>
      </c>
      <c r="Y32" s="6">
        <v>4758585</v>
      </c>
      <c r="Z32" s="6">
        <v>4758585</v>
      </c>
      <c r="AA32" s="6">
        <v>4758585</v>
      </c>
    </row>
    <row r="33" spans="1:27" ht="24" customHeight="1" x14ac:dyDescent="0.25">
      <c r="A33" s="3" t="s">
        <v>33</v>
      </c>
      <c r="B33" s="4" t="s">
        <v>34</v>
      </c>
      <c r="C33" s="5" t="s">
        <v>152</v>
      </c>
      <c r="D33" s="3" t="s">
        <v>36</v>
      </c>
      <c r="E33" s="3" t="s">
        <v>43</v>
      </c>
      <c r="F33" s="3" t="s">
        <v>43</v>
      </c>
      <c r="G33" s="3" t="s">
        <v>37</v>
      </c>
      <c r="H33" s="3" t="s">
        <v>88</v>
      </c>
      <c r="I33" s="3" t="s">
        <v>97</v>
      </c>
      <c r="J33" s="3"/>
      <c r="K33" s="3"/>
      <c r="L33" s="3"/>
      <c r="M33" s="3" t="s">
        <v>38</v>
      </c>
      <c r="N33" s="3" t="s">
        <v>39</v>
      </c>
      <c r="O33" s="3" t="s">
        <v>40</v>
      </c>
      <c r="P33" s="4" t="s">
        <v>153</v>
      </c>
      <c r="Q33" s="6">
        <v>700000</v>
      </c>
      <c r="R33" s="6">
        <v>3000000</v>
      </c>
      <c r="S33" s="6">
        <v>2025399.64</v>
      </c>
      <c r="T33" s="6">
        <v>1674600.36</v>
      </c>
      <c r="U33" s="6">
        <v>0</v>
      </c>
      <c r="V33" s="6">
        <v>1674600.36</v>
      </c>
      <c r="W33" s="6">
        <v>0</v>
      </c>
      <c r="X33" s="6">
        <v>1174600.3600000001</v>
      </c>
      <c r="Y33" s="6">
        <v>1174600.3600000001</v>
      </c>
      <c r="Z33" s="6">
        <v>1174600.3600000001</v>
      </c>
      <c r="AA33" s="6">
        <v>1174600.3600000001</v>
      </c>
    </row>
    <row r="34" spans="1:27" ht="24" customHeight="1" x14ac:dyDescent="0.25">
      <c r="A34" s="3" t="s">
        <v>33</v>
      </c>
      <c r="B34" s="4" t="s">
        <v>34</v>
      </c>
      <c r="C34" s="5" t="s">
        <v>154</v>
      </c>
      <c r="D34" s="3" t="s">
        <v>36</v>
      </c>
      <c r="E34" s="3" t="s">
        <v>43</v>
      </c>
      <c r="F34" s="3" t="s">
        <v>43</v>
      </c>
      <c r="G34" s="3" t="s">
        <v>37</v>
      </c>
      <c r="H34" s="3" t="s">
        <v>91</v>
      </c>
      <c r="I34" s="3" t="s">
        <v>114</v>
      </c>
      <c r="J34" s="3"/>
      <c r="K34" s="3"/>
      <c r="L34" s="3"/>
      <c r="M34" s="3" t="s">
        <v>38</v>
      </c>
      <c r="N34" s="3" t="s">
        <v>39</v>
      </c>
      <c r="O34" s="3" t="s">
        <v>40</v>
      </c>
      <c r="P34" s="4" t="s">
        <v>155</v>
      </c>
      <c r="Q34" s="6">
        <v>1580000</v>
      </c>
      <c r="R34" s="6">
        <v>4000000</v>
      </c>
      <c r="S34" s="6">
        <v>128621</v>
      </c>
      <c r="T34" s="6">
        <v>5451379</v>
      </c>
      <c r="U34" s="6">
        <v>0</v>
      </c>
      <c r="V34" s="6">
        <v>2551300</v>
      </c>
      <c r="W34" s="6">
        <v>2900079</v>
      </c>
      <c r="X34" s="6">
        <v>2538050</v>
      </c>
      <c r="Y34" s="6">
        <v>2538050</v>
      </c>
      <c r="Z34" s="6">
        <v>2538050</v>
      </c>
      <c r="AA34" s="6">
        <v>2538050</v>
      </c>
    </row>
    <row r="35" spans="1:27" ht="24" customHeight="1" x14ac:dyDescent="0.25">
      <c r="A35" s="3" t="s">
        <v>33</v>
      </c>
      <c r="B35" s="4" t="s">
        <v>34</v>
      </c>
      <c r="C35" s="5" t="s">
        <v>156</v>
      </c>
      <c r="D35" s="3" t="s">
        <v>36</v>
      </c>
      <c r="E35" s="3" t="s">
        <v>43</v>
      </c>
      <c r="F35" s="3" t="s">
        <v>43</v>
      </c>
      <c r="G35" s="3" t="s">
        <v>37</v>
      </c>
      <c r="H35" s="3" t="s">
        <v>91</v>
      </c>
      <c r="I35" s="3" t="s">
        <v>100</v>
      </c>
      <c r="J35" s="3"/>
      <c r="K35" s="3"/>
      <c r="L35" s="3"/>
      <c r="M35" s="3" t="s">
        <v>38</v>
      </c>
      <c r="N35" s="3" t="s">
        <v>39</v>
      </c>
      <c r="O35" s="3" t="s">
        <v>40</v>
      </c>
      <c r="P35" s="4" t="s">
        <v>157</v>
      </c>
      <c r="Q35" s="6">
        <v>174000000</v>
      </c>
      <c r="R35" s="6">
        <v>194214936.72999999</v>
      </c>
      <c r="S35" s="6">
        <v>26713341.399999999</v>
      </c>
      <c r="T35" s="6">
        <v>341501595.32999998</v>
      </c>
      <c r="U35" s="6">
        <v>0</v>
      </c>
      <c r="V35" s="6">
        <v>329845898.60000002</v>
      </c>
      <c r="W35" s="6">
        <v>11655696.73</v>
      </c>
      <c r="X35" s="6">
        <v>329845898.19999999</v>
      </c>
      <c r="Y35" s="6">
        <v>329845898.19999999</v>
      </c>
      <c r="Z35" s="6">
        <v>329845898.19999999</v>
      </c>
      <c r="AA35" s="6">
        <v>329845898.19999999</v>
      </c>
    </row>
    <row r="36" spans="1:27" ht="24" customHeight="1" x14ac:dyDescent="0.25">
      <c r="A36" s="3" t="s">
        <v>33</v>
      </c>
      <c r="B36" s="4" t="s">
        <v>34</v>
      </c>
      <c r="C36" s="5" t="s">
        <v>158</v>
      </c>
      <c r="D36" s="3" t="s">
        <v>36</v>
      </c>
      <c r="E36" s="3" t="s">
        <v>43</v>
      </c>
      <c r="F36" s="3" t="s">
        <v>43</v>
      </c>
      <c r="G36" s="3" t="s">
        <v>37</v>
      </c>
      <c r="H36" s="3" t="s">
        <v>91</v>
      </c>
      <c r="I36" s="3" t="s">
        <v>103</v>
      </c>
      <c r="J36" s="3"/>
      <c r="K36" s="3"/>
      <c r="L36" s="3"/>
      <c r="M36" s="3" t="s">
        <v>38</v>
      </c>
      <c r="N36" s="3" t="s">
        <v>39</v>
      </c>
      <c r="O36" s="3" t="s">
        <v>40</v>
      </c>
      <c r="P36" s="4" t="s">
        <v>159</v>
      </c>
      <c r="Q36" s="6">
        <v>200000</v>
      </c>
      <c r="R36" s="6">
        <v>0</v>
      </c>
      <c r="S36" s="6">
        <v>0</v>
      </c>
      <c r="T36" s="6">
        <v>200000</v>
      </c>
      <c r="U36" s="6">
        <v>0</v>
      </c>
      <c r="V36" s="6">
        <v>200000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</row>
    <row r="37" spans="1:27" ht="24" customHeight="1" x14ac:dyDescent="0.25">
      <c r="A37" s="3" t="s">
        <v>33</v>
      </c>
      <c r="B37" s="4" t="s">
        <v>34</v>
      </c>
      <c r="C37" s="5" t="s">
        <v>160</v>
      </c>
      <c r="D37" s="3" t="s">
        <v>36</v>
      </c>
      <c r="E37" s="3" t="s">
        <v>43</v>
      </c>
      <c r="F37" s="3" t="s">
        <v>43</v>
      </c>
      <c r="G37" s="3" t="s">
        <v>43</v>
      </c>
      <c r="H37" s="3" t="s">
        <v>97</v>
      </c>
      <c r="I37" s="3" t="s">
        <v>88</v>
      </c>
      <c r="J37" s="3"/>
      <c r="K37" s="3"/>
      <c r="L37" s="3"/>
      <c r="M37" s="3" t="s">
        <v>38</v>
      </c>
      <c r="N37" s="3" t="s">
        <v>39</v>
      </c>
      <c r="O37" s="3" t="s">
        <v>40</v>
      </c>
      <c r="P37" s="4" t="s">
        <v>161</v>
      </c>
      <c r="Q37" s="6">
        <v>74000000</v>
      </c>
      <c r="R37" s="6">
        <v>3000000</v>
      </c>
      <c r="S37" s="6">
        <v>51472462.359999999</v>
      </c>
      <c r="T37" s="6">
        <v>25527537.640000001</v>
      </c>
      <c r="U37" s="6">
        <v>0</v>
      </c>
      <c r="V37" s="6">
        <v>16568180.640000001</v>
      </c>
      <c r="W37" s="6">
        <v>8959357</v>
      </c>
      <c r="X37" s="6">
        <v>15332480.970000001</v>
      </c>
      <c r="Y37" s="6">
        <v>15332480.970000001</v>
      </c>
      <c r="Z37" s="6">
        <v>15332480.970000001</v>
      </c>
      <c r="AA37" s="6">
        <v>15332480.970000001</v>
      </c>
    </row>
    <row r="38" spans="1:27" ht="24" customHeight="1" x14ac:dyDescent="0.25">
      <c r="A38" s="3" t="s">
        <v>33</v>
      </c>
      <c r="B38" s="4" t="s">
        <v>34</v>
      </c>
      <c r="C38" s="5" t="s">
        <v>162</v>
      </c>
      <c r="D38" s="3" t="s">
        <v>36</v>
      </c>
      <c r="E38" s="3" t="s">
        <v>43</v>
      </c>
      <c r="F38" s="3" t="s">
        <v>43</v>
      </c>
      <c r="G38" s="3" t="s">
        <v>43</v>
      </c>
      <c r="H38" s="3" t="s">
        <v>97</v>
      </c>
      <c r="I38" s="3" t="s">
        <v>91</v>
      </c>
      <c r="J38" s="3"/>
      <c r="K38" s="3"/>
      <c r="L38" s="3"/>
      <c r="M38" s="3" t="s">
        <v>38</v>
      </c>
      <c r="N38" s="3" t="s">
        <v>39</v>
      </c>
      <c r="O38" s="3" t="s">
        <v>40</v>
      </c>
      <c r="P38" s="4" t="s">
        <v>163</v>
      </c>
      <c r="Q38" s="6">
        <v>200000000</v>
      </c>
      <c r="R38" s="6">
        <v>50000000</v>
      </c>
      <c r="S38" s="6">
        <v>67454294</v>
      </c>
      <c r="T38" s="6">
        <v>182545706</v>
      </c>
      <c r="U38" s="6">
        <v>0</v>
      </c>
      <c r="V38" s="6">
        <v>182545706</v>
      </c>
      <c r="W38" s="6">
        <v>0</v>
      </c>
      <c r="X38" s="6">
        <v>174771851</v>
      </c>
      <c r="Y38" s="6">
        <v>173225130</v>
      </c>
      <c r="Z38" s="6">
        <v>164259544</v>
      </c>
      <c r="AA38" s="6">
        <v>164259544</v>
      </c>
    </row>
    <row r="39" spans="1:27" ht="24" customHeight="1" x14ac:dyDescent="0.25">
      <c r="A39" s="3" t="s">
        <v>33</v>
      </c>
      <c r="B39" s="4" t="s">
        <v>34</v>
      </c>
      <c r="C39" s="5" t="s">
        <v>164</v>
      </c>
      <c r="D39" s="3" t="s">
        <v>36</v>
      </c>
      <c r="E39" s="3" t="s">
        <v>43</v>
      </c>
      <c r="F39" s="3" t="s">
        <v>43</v>
      </c>
      <c r="G39" s="3" t="s">
        <v>43</v>
      </c>
      <c r="H39" s="3" t="s">
        <v>97</v>
      </c>
      <c r="I39" s="3" t="s">
        <v>103</v>
      </c>
      <c r="J39" s="3"/>
      <c r="K39" s="3"/>
      <c r="L39" s="3"/>
      <c r="M39" s="3" t="s">
        <v>38</v>
      </c>
      <c r="N39" s="3" t="s">
        <v>39</v>
      </c>
      <c r="O39" s="3" t="s">
        <v>40</v>
      </c>
      <c r="P39" s="4" t="s">
        <v>165</v>
      </c>
      <c r="Q39" s="6">
        <v>50500000</v>
      </c>
      <c r="R39" s="6">
        <v>0</v>
      </c>
      <c r="S39" s="6">
        <v>22410000</v>
      </c>
      <c r="T39" s="6">
        <v>28090000</v>
      </c>
      <c r="U39" s="6">
        <v>0</v>
      </c>
      <c r="V39" s="6">
        <v>28090000</v>
      </c>
      <c r="W39" s="6">
        <v>0</v>
      </c>
      <c r="X39" s="6">
        <v>27590000</v>
      </c>
      <c r="Y39" s="6">
        <v>26361281</v>
      </c>
      <c r="Z39" s="6">
        <v>26361281</v>
      </c>
      <c r="AA39" s="6">
        <v>26361281</v>
      </c>
    </row>
    <row r="40" spans="1:27" ht="24" customHeight="1" x14ac:dyDescent="0.25">
      <c r="A40" s="3" t="s">
        <v>33</v>
      </c>
      <c r="B40" s="4" t="s">
        <v>34</v>
      </c>
      <c r="C40" s="5" t="s">
        <v>166</v>
      </c>
      <c r="D40" s="3" t="s">
        <v>36</v>
      </c>
      <c r="E40" s="3" t="s">
        <v>43</v>
      </c>
      <c r="F40" s="3" t="s">
        <v>43</v>
      </c>
      <c r="G40" s="3" t="s">
        <v>43</v>
      </c>
      <c r="H40" s="3" t="s">
        <v>97</v>
      </c>
      <c r="I40" s="3" t="s">
        <v>106</v>
      </c>
      <c r="J40" s="3"/>
      <c r="K40" s="3"/>
      <c r="L40" s="3"/>
      <c r="M40" s="3" t="s">
        <v>38</v>
      </c>
      <c r="N40" s="3" t="s">
        <v>39</v>
      </c>
      <c r="O40" s="3" t="s">
        <v>40</v>
      </c>
      <c r="P40" s="4" t="s">
        <v>167</v>
      </c>
      <c r="Q40" s="6">
        <v>70300000</v>
      </c>
      <c r="R40" s="6">
        <v>9583540.2300000004</v>
      </c>
      <c r="S40" s="6">
        <v>0</v>
      </c>
      <c r="T40" s="6">
        <v>79883540.230000004</v>
      </c>
      <c r="U40" s="6">
        <v>0</v>
      </c>
      <c r="V40" s="6">
        <v>79709960</v>
      </c>
      <c r="W40" s="6">
        <v>173580.23</v>
      </c>
      <c r="X40" s="6">
        <v>79709960</v>
      </c>
      <c r="Y40" s="6">
        <v>79709960</v>
      </c>
      <c r="Z40" s="6">
        <v>79283540</v>
      </c>
      <c r="AA40" s="6">
        <v>79283540</v>
      </c>
    </row>
    <row r="41" spans="1:27" ht="24" customHeight="1" x14ac:dyDescent="0.25">
      <c r="A41" s="3" t="s">
        <v>33</v>
      </c>
      <c r="B41" s="4" t="s">
        <v>34</v>
      </c>
      <c r="C41" s="5" t="s">
        <v>168</v>
      </c>
      <c r="D41" s="3" t="s">
        <v>36</v>
      </c>
      <c r="E41" s="3" t="s">
        <v>43</v>
      </c>
      <c r="F41" s="3" t="s">
        <v>43</v>
      </c>
      <c r="G41" s="3" t="s">
        <v>43</v>
      </c>
      <c r="H41" s="3" t="s">
        <v>100</v>
      </c>
      <c r="I41" s="3" t="s">
        <v>85</v>
      </c>
      <c r="J41" s="3"/>
      <c r="K41" s="3"/>
      <c r="L41" s="3"/>
      <c r="M41" s="3" t="s">
        <v>38</v>
      </c>
      <c r="N41" s="3" t="s">
        <v>39</v>
      </c>
      <c r="O41" s="3" t="s">
        <v>40</v>
      </c>
      <c r="P41" s="4" t="s">
        <v>169</v>
      </c>
      <c r="Q41" s="6">
        <v>110000000</v>
      </c>
      <c r="R41" s="6">
        <v>400000</v>
      </c>
      <c r="S41" s="6">
        <v>257909.13</v>
      </c>
      <c r="T41" s="6">
        <v>110142090.87</v>
      </c>
      <c r="U41" s="6">
        <v>0</v>
      </c>
      <c r="V41" s="6">
        <v>106999781.87</v>
      </c>
      <c r="W41" s="6">
        <v>3142309</v>
      </c>
      <c r="X41" s="6">
        <v>106999781.87</v>
      </c>
      <c r="Y41" s="6">
        <v>106636282.17</v>
      </c>
      <c r="Z41" s="6">
        <v>106636282.17</v>
      </c>
      <c r="AA41" s="6">
        <v>106636282.17</v>
      </c>
    </row>
    <row r="42" spans="1:27" ht="24" customHeight="1" x14ac:dyDescent="0.25">
      <c r="A42" s="3" t="s">
        <v>33</v>
      </c>
      <c r="B42" s="4" t="s">
        <v>34</v>
      </c>
      <c r="C42" s="5" t="s">
        <v>170</v>
      </c>
      <c r="D42" s="3" t="s">
        <v>36</v>
      </c>
      <c r="E42" s="3" t="s">
        <v>43</v>
      </c>
      <c r="F42" s="3" t="s">
        <v>43</v>
      </c>
      <c r="G42" s="3" t="s">
        <v>43</v>
      </c>
      <c r="H42" s="3" t="s">
        <v>100</v>
      </c>
      <c r="I42" s="3" t="s">
        <v>114</v>
      </c>
      <c r="J42" s="3"/>
      <c r="K42" s="3"/>
      <c r="L42" s="3"/>
      <c r="M42" s="3" t="s">
        <v>38</v>
      </c>
      <c r="N42" s="3" t="s">
        <v>39</v>
      </c>
      <c r="O42" s="3" t="s">
        <v>40</v>
      </c>
      <c r="P42" s="4" t="s">
        <v>171</v>
      </c>
      <c r="Q42" s="6">
        <v>1350000000</v>
      </c>
      <c r="R42" s="6">
        <v>500000</v>
      </c>
      <c r="S42" s="6">
        <v>13858220.539999999</v>
      </c>
      <c r="T42" s="6">
        <v>1336641779.46</v>
      </c>
      <c r="U42" s="6">
        <v>0</v>
      </c>
      <c r="V42" s="6">
        <v>1336641779.46</v>
      </c>
      <c r="W42" s="6">
        <v>0</v>
      </c>
      <c r="X42" s="6">
        <v>1336145979.46</v>
      </c>
      <c r="Y42" s="6">
        <v>1336145979.46</v>
      </c>
      <c r="Z42" s="6">
        <v>1336145979.46</v>
      </c>
      <c r="AA42" s="6">
        <v>1336145979.46</v>
      </c>
    </row>
    <row r="43" spans="1:27" ht="24" customHeight="1" x14ac:dyDescent="0.25">
      <c r="A43" s="3" t="s">
        <v>33</v>
      </c>
      <c r="B43" s="4" t="s">
        <v>34</v>
      </c>
      <c r="C43" s="5" t="s">
        <v>172</v>
      </c>
      <c r="D43" s="3" t="s">
        <v>36</v>
      </c>
      <c r="E43" s="3" t="s">
        <v>43</v>
      </c>
      <c r="F43" s="3" t="s">
        <v>43</v>
      </c>
      <c r="G43" s="3" t="s">
        <v>43</v>
      </c>
      <c r="H43" s="3" t="s">
        <v>100</v>
      </c>
      <c r="I43" s="3" t="s">
        <v>88</v>
      </c>
      <c r="J43" s="3"/>
      <c r="K43" s="3"/>
      <c r="L43" s="3"/>
      <c r="M43" s="3" t="s">
        <v>38</v>
      </c>
      <c r="N43" s="3" t="s">
        <v>39</v>
      </c>
      <c r="O43" s="3" t="s">
        <v>40</v>
      </c>
      <c r="P43" s="4" t="s">
        <v>173</v>
      </c>
      <c r="Q43" s="6">
        <v>6000000</v>
      </c>
      <c r="R43" s="6">
        <v>13300000</v>
      </c>
      <c r="S43" s="6">
        <v>1275625</v>
      </c>
      <c r="T43" s="6">
        <v>18024375</v>
      </c>
      <c r="U43" s="6">
        <v>0</v>
      </c>
      <c r="V43" s="6">
        <v>18024375</v>
      </c>
      <c r="W43" s="6">
        <v>0</v>
      </c>
      <c r="X43" s="6">
        <v>18024306.440000001</v>
      </c>
      <c r="Y43" s="6">
        <v>18024306.440000001</v>
      </c>
      <c r="Z43" s="6">
        <v>18024306.440000001</v>
      </c>
      <c r="AA43" s="6">
        <v>18024306.440000001</v>
      </c>
    </row>
    <row r="44" spans="1:27" ht="24" customHeight="1" x14ac:dyDescent="0.25">
      <c r="A44" s="3" t="s">
        <v>33</v>
      </c>
      <c r="B44" s="4" t="s">
        <v>34</v>
      </c>
      <c r="C44" s="5" t="s">
        <v>174</v>
      </c>
      <c r="D44" s="3" t="s">
        <v>36</v>
      </c>
      <c r="E44" s="3" t="s">
        <v>43</v>
      </c>
      <c r="F44" s="3" t="s">
        <v>43</v>
      </c>
      <c r="G44" s="3" t="s">
        <v>43</v>
      </c>
      <c r="H44" s="3" t="s">
        <v>103</v>
      </c>
      <c r="I44" s="3" t="s">
        <v>114</v>
      </c>
      <c r="J44" s="3"/>
      <c r="K44" s="3"/>
      <c r="L44" s="3"/>
      <c r="M44" s="3" t="s">
        <v>38</v>
      </c>
      <c r="N44" s="3" t="s">
        <v>39</v>
      </c>
      <c r="O44" s="3" t="s">
        <v>40</v>
      </c>
      <c r="P44" s="4" t="s">
        <v>175</v>
      </c>
      <c r="Q44" s="6">
        <v>500000</v>
      </c>
      <c r="R44" s="6">
        <v>2500000</v>
      </c>
      <c r="S44" s="6">
        <v>1481676</v>
      </c>
      <c r="T44" s="6">
        <v>1518324</v>
      </c>
      <c r="U44" s="6">
        <v>0</v>
      </c>
      <c r="V44" s="6">
        <v>1518324</v>
      </c>
      <c r="W44" s="6">
        <v>0</v>
      </c>
      <c r="X44" s="6">
        <v>1335416</v>
      </c>
      <c r="Y44" s="6">
        <v>1335416</v>
      </c>
      <c r="Z44" s="6">
        <v>1335416</v>
      </c>
      <c r="AA44" s="6">
        <v>1335416</v>
      </c>
    </row>
    <row r="45" spans="1:27" ht="24" customHeight="1" x14ac:dyDescent="0.25">
      <c r="A45" s="3" t="s">
        <v>33</v>
      </c>
      <c r="B45" s="4" t="s">
        <v>34</v>
      </c>
      <c r="C45" s="5" t="s">
        <v>176</v>
      </c>
      <c r="D45" s="3" t="s">
        <v>36</v>
      </c>
      <c r="E45" s="3" t="s">
        <v>43</v>
      </c>
      <c r="F45" s="3" t="s">
        <v>43</v>
      </c>
      <c r="G45" s="3" t="s">
        <v>43</v>
      </c>
      <c r="H45" s="3" t="s">
        <v>103</v>
      </c>
      <c r="I45" s="3" t="s">
        <v>88</v>
      </c>
      <c r="J45" s="3"/>
      <c r="K45" s="3"/>
      <c r="L45" s="3"/>
      <c r="M45" s="3" t="s">
        <v>38</v>
      </c>
      <c r="N45" s="3" t="s">
        <v>39</v>
      </c>
      <c r="O45" s="3" t="s">
        <v>40</v>
      </c>
      <c r="P45" s="4" t="s">
        <v>177</v>
      </c>
      <c r="Q45" s="6">
        <v>1462420000</v>
      </c>
      <c r="R45" s="6">
        <v>419026.4</v>
      </c>
      <c r="S45" s="6">
        <v>253634161.94</v>
      </c>
      <c r="T45" s="6">
        <v>1209204864.46</v>
      </c>
      <c r="U45" s="6">
        <v>0</v>
      </c>
      <c r="V45" s="6">
        <v>1199870210.0599999</v>
      </c>
      <c r="W45" s="6">
        <v>9334654.4000000004</v>
      </c>
      <c r="X45" s="6">
        <v>1196403542.73</v>
      </c>
      <c r="Y45" s="6">
        <v>1196403542.73</v>
      </c>
      <c r="Z45" s="6">
        <v>1175643516.73</v>
      </c>
      <c r="AA45" s="6">
        <v>1175643516.73</v>
      </c>
    </row>
    <row r="46" spans="1:27" ht="24" customHeight="1" x14ac:dyDescent="0.25">
      <c r="A46" s="3" t="s">
        <v>33</v>
      </c>
      <c r="B46" s="4" t="s">
        <v>34</v>
      </c>
      <c r="C46" s="5" t="s">
        <v>178</v>
      </c>
      <c r="D46" s="3" t="s">
        <v>36</v>
      </c>
      <c r="E46" s="3" t="s">
        <v>43</v>
      </c>
      <c r="F46" s="3" t="s">
        <v>43</v>
      </c>
      <c r="G46" s="3" t="s">
        <v>43</v>
      </c>
      <c r="H46" s="3" t="s">
        <v>103</v>
      </c>
      <c r="I46" s="3" t="s">
        <v>91</v>
      </c>
      <c r="J46" s="3"/>
      <c r="K46" s="3"/>
      <c r="L46" s="3"/>
      <c r="M46" s="3" t="s">
        <v>38</v>
      </c>
      <c r="N46" s="3" t="s">
        <v>39</v>
      </c>
      <c r="O46" s="3" t="s">
        <v>40</v>
      </c>
      <c r="P46" s="4" t="s">
        <v>179</v>
      </c>
      <c r="Q46" s="6">
        <v>103000000</v>
      </c>
      <c r="R46" s="6">
        <v>26267315</v>
      </c>
      <c r="S46" s="6">
        <v>8451009</v>
      </c>
      <c r="T46" s="6">
        <v>120816306</v>
      </c>
      <c r="U46" s="6">
        <v>0</v>
      </c>
      <c r="V46" s="6">
        <v>120779541</v>
      </c>
      <c r="W46" s="6">
        <v>36765</v>
      </c>
      <c r="X46" s="6">
        <v>120779541</v>
      </c>
      <c r="Y46" s="6">
        <v>107568984.58</v>
      </c>
      <c r="Z46" s="6">
        <v>107568984.58</v>
      </c>
      <c r="AA46" s="6">
        <v>107568984.58</v>
      </c>
    </row>
    <row r="47" spans="1:27" ht="24" customHeight="1" x14ac:dyDescent="0.25">
      <c r="A47" s="3" t="s">
        <v>33</v>
      </c>
      <c r="B47" s="4" t="s">
        <v>34</v>
      </c>
      <c r="C47" s="5" t="s">
        <v>180</v>
      </c>
      <c r="D47" s="3" t="s">
        <v>36</v>
      </c>
      <c r="E47" s="3" t="s">
        <v>43</v>
      </c>
      <c r="F47" s="3" t="s">
        <v>43</v>
      </c>
      <c r="G47" s="3" t="s">
        <v>43</v>
      </c>
      <c r="H47" s="3" t="s">
        <v>103</v>
      </c>
      <c r="I47" s="3" t="s">
        <v>94</v>
      </c>
      <c r="J47" s="3"/>
      <c r="K47" s="3"/>
      <c r="L47" s="3"/>
      <c r="M47" s="3" t="s">
        <v>38</v>
      </c>
      <c r="N47" s="3" t="s">
        <v>39</v>
      </c>
      <c r="O47" s="3" t="s">
        <v>40</v>
      </c>
      <c r="P47" s="4" t="s">
        <v>181</v>
      </c>
      <c r="Q47" s="6">
        <v>135000000</v>
      </c>
      <c r="R47" s="6">
        <v>36800000</v>
      </c>
      <c r="S47" s="6">
        <v>22923290.460000001</v>
      </c>
      <c r="T47" s="6">
        <v>148876709.53999999</v>
      </c>
      <c r="U47" s="6">
        <v>0</v>
      </c>
      <c r="V47" s="6">
        <v>148876709.53999999</v>
      </c>
      <c r="W47" s="6">
        <v>0</v>
      </c>
      <c r="X47" s="6">
        <v>148876709.53999999</v>
      </c>
      <c r="Y47" s="6">
        <v>148526797.13999999</v>
      </c>
      <c r="Z47" s="6">
        <v>148526797.13999999</v>
      </c>
      <c r="AA47" s="6">
        <v>148526797.13999999</v>
      </c>
    </row>
    <row r="48" spans="1:27" ht="24" customHeight="1" x14ac:dyDescent="0.25">
      <c r="A48" s="3" t="s">
        <v>33</v>
      </c>
      <c r="B48" s="4" t="s">
        <v>34</v>
      </c>
      <c r="C48" s="5" t="s">
        <v>182</v>
      </c>
      <c r="D48" s="3" t="s">
        <v>36</v>
      </c>
      <c r="E48" s="3" t="s">
        <v>43</v>
      </c>
      <c r="F48" s="3" t="s">
        <v>43</v>
      </c>
      <c r="G48" s="3" t="s">
        <v>43</v>
      </c>
      <c r="H48" s="3" t="s">
        <v>103</v>
      </c>
      <c r="I48" s="3" t="s">
        <v>100</v>
      </c>
      <c r="J48" s="3"/>
      <c r="K48" s="3"/>
      <c r="L48" s="3"/>
      <c r="M48" s="3" t="s">
        <v>38</v>
      </c>
      <c r="N48" s="3" t="s">
        <v>39</v>
      </c>
      <c r="O48" s="3" t="s">
        <v>40</v>
      </c>
      <c r="P48" s="4" t="s">
        <v>183</v>
      </c>
      <c r="Q48" s="6">
        <v>30000000</v>
      </c>
      <c r="R48" s="6">
        <v>31663975</v>
      </c>
      <c r="S48" s="6">
        <v>10000000</v>
      </c>
      <c r="T48" s="6">
        <v>51663975</v>
      </c>
      <c r="U48" s="6">
        <v>0</v>
      </c>
      <c r="V48" s="6">
        <v>46563975</v>
      </c>
      <c r="W48" s="6">
        <v>5100000</v>
      </c>
      <c r="X48" s="6">
        <v>45635375</v>
      </c>
      <c r="Y48" s="6">
        <v>45635375</v>
      </c>
      <c r="Z48" s="6">
        <v>45635375</v>
      </c>
      <c r="AA48" s="6">
        <v>45635375</v>
      </c>
    </row>
    <row r="49" spans="1:27" ht="24" customHeight="1" x14ac:dyDescent="0.25">
      <c r="A49" s="3" t="s">
        <v>33</v>
      </c>
      <c r="B49" s="4" t="s">
        <v>34</v>
      </c>
      <c r="C49" s="5" t="s">
        <v>184</v>
      </c>
      <c r="D49" s="3" t="s">
        <v>36</v>
      </c>
      <c r="E49" s="3" t="s">
        <v>43</v>
      </c>
      <c r="F49" s="3" t="s">
        <v>43</v>
      </c>
      <c r="G49" s="3" t="s">
        <v>43</v>
      </c>
      <c r="H49" s="3" t="s">
        <v>106</v>
      </c>
      <c r="I49" s="3" t="s">
        <v>114</v>
      </c>
      <c r="J49" s="3"/>
      <c r="K49" s="3"/>
      <c r="L49" s="3"/>
      <c r="M49" s="3" t="s">
        <v>38</v>
      </c>
      <c r="N49" s="3" t="s">
        <v>39</v>
      </c>
      <c r="O49" s="3" t="s">
        <v>40</v>
      </c>
      <c r="P49" s="4" t="s">
        <v>185</v>
      </c>
      <c r="Q49" s="6">
        <v>20000000</v>
      </c>
      <c r="R49" s="6">
        <v>7000000</v>
      </c>
      <c r="S49" s="6">
        <v>734020</v>
      </c>
      <c r="T49" s="6">
        <v>26265980</v>
      </c>
      <c r="U49" s="6">
        <v>0</v>
      </c>
      <c r="V49" s="6">
        <v>26265980</v>
      </c>
      <c r="W49" s="6">
        <v>0</v>
      </c>
      <c r="X49" s="6">
        <v>26265980</v>
      </c>
      <c r="Y49" s="6">
        <v>26265980</v>
      </c>
      <c r="Z49" s="6">
        <v>26265980</v>
      </c>
      <c r="AA49" s="6">
        <v>26265980</v>
      </c>
    </row>
    <row r="50" spans="1:27" ht="24" customHeight="1" x14ac:dyDescent="0.25">
      <c r="A50" s="3" t="s">
        <v>33</v>
      </c>
      <c r="B50" s="4" t="s">
        <v>34</v>
      </c>
      <c r="C50" s="5" t="s">
        <v>186</v>
      </c>
      <c r="D50" s="3" t="s">
        <v>36</v>
      </c>
      <c r="E50" s="3" t="s">
        <v>43</v>
      </c>
      <c r="F50" s="3" t="s">
        <v>43</v>
      </c>
      <c r="G50" s="3" t="s">
        <v>43</v>
      </c>
      <c r="H50" s="3" t="s">
        <v>106</v>
      </c>
      <c r="I50" s="3" t="s">
        <v>88</v>
      </c>
      <c r="J50" s="3"/>
      <c r="K50" s="3"/>
      <c r="L50" s="3"/>
      <c r="M50" s="3" t="s">
        <v>38</v>
      </c>
      <c r="N50" s="3" t="s">
        <v>39</v>
      </c>
      <c r="O50" s="3" t="s">
        <v>40</v>
      </c>
      <c r="P50" s="4" t="s">
        <v>187</v>
      </c>
      <c r="Q50" s="6">
        <v>40000000</v>
      </c>
      <c r="R50" s="6">
        <v>0</v>
      </c>
      <c r="S50" s="6">
        <v>20155132</v>
      </c>
      <c r="T50" s="6">
        <v>19844868</v>
      </c>
      <c r="U50" s="6">
        <v>0</v>
      </c>
      <c r="V50" s="6">
        <v>19844868</v>
      </c>
      <c r="W50" s="6">
        <v>0</v>
      </c>
      <c r="X50" s="6">
        <v>19802591</v>
      </c>
      <c r="Y50" s="6">
        <v>19802591</v>
      </c>
      <c r="Z50" s="6">
        <v>19415077</v>
      </c>
      <c r="AA50" s="6">
        <v>19415077</v>
      </c>
    </row>
    <row r="51" spans="1:27" ht="24" customHeight="1" x14ac:dyDescent="0.25">
      <c r="A51" s="3" t="s">
        <v>33</v>
      </c>
      <c r="B51" s="4" t="s">
        <v>34</v>
      </c>
      <c r="C51" s="5" t="s">
        <v>188</v>
      </c>
      <c r="D51" s="3" t="s">
        <v>36</v>
      </c>
      <c r="E51" s="3" t="s">
        <v>43</v>
      </c>
      <c r="F51" s="3" t="s">
        <v>43</v>
      </c>
      <c r="G51" s="3" t="s">
        <v>43</v>
      </c>
      <c r="H51" s="3" t="s">
        <v>106</v>
      </c>
      <c r="I51" s="3" t="s">
        <v>91</v>
      </c>
      <c r="J51" s="3"/>
      <c r="K51" s="3"/>
      <c r="L51" s="3"/>
      <c r="M51" s="3" t="s">
        <v>38</v>
      </c>
      <c r="N51" s="3" t="s">
        <v>39</v>
      </c>
      <c r="O51" s="3" t="s">
        <v>40</v>
      </c>
      <c r="P51" s="4" t="s">
        <v>189</v>
      </c>
      <c r="Q51" s="6">
        <v>4000000</v>
      </c>
      <c r="R51" s="6">
        <v>495912</v>
      </c>
      <c r="S51" s="6">
        <v>0</v>
      </c>
      <c r="T51" s="6">
        <v>4495912</v>
      </c>
      <c r="U51" s="6">
        <v>0</v>
      </c>
      <c r="V51" s="6">
        <v>4318049.4000000004</v>
      </c>
      <c r="W51" s="6">
        <v>177862.6</v>
      </c>
      <c r="X51" s="6">
        <v>4318049.4000000004</v>
      </c>
      <c r="Y51" s="6">
        <v>4318049.4000000004</v>
      </c>
      <c r="Z51" s="6">
        <v>4318049.4000000004</v>
      </c>
      <c r="AA51" s="6">
        <v>4318049.4000000004</v>
      </c>
    </row>
    <row r="52" spans="1:27" ht="24" customHeight="1" x14ac:dyDescent="0.25">
      <c r="A52" s="3" t="s">
        <v>33</v>
      </c>
      <c r="B52" s="4" t="s">
        <v>34</v>
      </c>
      <c r="C52" s="5" t="s">
        <v>190</v>
      </c>
      <c r="D52" s="3" t="s">
        <v>36</v>
      </c>
      <c r="E52" s="3" t="s">
        <v>43</v>
      </c>
      <c r="F52" s="3" t="s">
        <v>43</v>
      </c>
      <c r="G52" s="3" t="s">
        <v>43</v>
      </c>
      <c r="H52" s="3" t="s">
        <v>106</v>
      </c>
      <c r="I52" s="3" t="s">
        <v>97</v>
      </c>
      <c r="J52" s="3"/>
      <c r="K52" s="3"/>
      <c r="L52" s="3"/>
      <c r="M52" s="3" t="s">
        <v>38</v>
      </c>
      <c r="N52" s="3" t="s">
        <v>39</v>
      </c>
      <c r="O52" s="3" t="s">
        <v>40</v>
      </c>
      <c r="P52" s="4" t="s">
        <v>191</v>
      </c>
      <c r="Q52" s="6">
        <v>50000000</v>
      </c>
      <c r="R52" s="6">
        <v>33659220</v>
      </c>
      <c r="S52" s="6">
        <v>264964</v>
      </c>
      <c r="T52" s="6">
        <v>83394256</v>
      </c>
      <c r="U52" s="6">
        <v>0</v>
      </c>
      <c r="V52" s="6">
        <v>83394256</v>
      </c>
      <c r="W52" s="6">
        <v>0</v>
      </c>
      <c r="X52" s="6">
        <v>83394256</v>
      </c>
      <c r="Y52" s="6">
        <v>83394256</v>
      </c>
      <c r="Z52" s="6">
        <v>31285768</v>
      </c>
      <c r="AA52" s="6">
        <v>31285768</v>
      </c>
    </row>
    <row r="53" spans="1:27" ht="24" customHeight="1" x14ac:dyDescent="0.25">
      <c r="A53" s="3" t="s">
        <v>33</v>
      </c>
      <c r="B53" s="4" t="s">
        <v>34</v>
      </c>
      <c r="C53" s="5" t="s">
        <v>192</v>
      </c>
      <c r="D53" s="3" t="s">
        <v>36</v>
      </c>
      <c r="E53" s="3" t="s">
        <v>43</v>
      </c>
      <c r="F53" s="3" t="s">
        <v>43</v>
      </c>
      <c r="G53" s="3" t="s">
        <v>43</v>
      </c>
      <c r="H53" s="3" t="s">
        <v>109</v>
      </c>
      <c r="I53" s="3"/>
      <c r="J53" s="3"/>
      <c r="K53" s="3"/>
      <c r="L53" s="3"/>
      <c r="M53" s="3" t="s">
        <v>38</v>
      </c>
      <c r="N53" s="3" t="s">
        <v>39</v>
      </c>
      <c r="O53" s="3" t="s">
        <v>40</v>
      </c>
      <c r="P53" s="4" t="s">
        <v>193</v>
      </c>
      <c r="Q53" s="6">
        <v>181000000</v>
      </c>
      <c r="R53" s="6">
        <v>10000000</v>
      </c>
      <c r="S53" s="6">
        <v>32500000</v>
      </c>
      <c r="T53" s="6">
        <v>158500000</v>
      </c>
      <c r="U53" s="6">
        <v>0</v>
      </c>
      <c r="V53" s="6">
        <v>135935273.97</v>
      </c>
      <c r="W53" s="6">
        <v>22564726.030000001</v>
      </c>
      <c r="X53" s="6">
        <v>135935273.97</v>
      </c>
      <c r="Y53" s="6">
        <v>135935273.97</v>
      </c>
      <c r="Z53" s="6">
        <v>135935273.97</v>
      </c>
      <c r="AA53" s="6">
        <v>135935273.97</v>
      </c>
    </row>
    <row r="54" spans="1:27" ht="24" customHeight="1" x14ac:dyDescent="0.25">
      <c r="A54" s="3" t="s">
        <v>33</v>
      </c>
      <c r="B54" s="4" t="s">
        <v>34</v>
      </c>
      <c r="C54" s="5" t="s">
        <v>194</v>
      </c>
      <c r="D54" s="3" t="s">
        <v>36</v>
      </c>
      <c r="E54" s="3" t="s">
        <v>46</v>
      </c>
      <c r="F54" s="3" t="s">
        <v>43</v>
      </c>
      <c r="G54" s="3" t="s">
        <v>43</v>
      </c>
      <c r="H54" s="3" t="s">
        <v>195</v>
      </c>
      <c r="I54" s="3" t="s">
        <v>114</v>
      </c>
      <c r="J54" s="3"/>
      <c r="K54" s="3"/>
      <c r="L54" s="3"/>
      <c r="M54" s="3" t="s">
        <v>38</v>
      </c>
      <c r="N54" s="3" t="s">
        <v>39</v>
      </c>
      <c r="O54" s="3" t="s">
        <v>40</v>
      </c>
      <c r="P54" s="4" t="s">
        <v>196</v>
      </c>
      <c r="Q54" s="6">
        <v>19350000000</v>
      </c>
      <c r="R54" s="6">
        <v>0</v>
      </c>
      <c r="S54" s="6">
        <v>0</v>
      </c>
      <c r="T54" s="6">
        <v>19350000000</v>
      </c>
      <c r="U54" s="6">
        <v>0</v>
      </c>
      <c r="V54" s="6">
        <v>19312088662.380001</v>
      </c>
      <c r="W54" s="6">
        <v>37911337.619999997</v>
      </c>
      <c r="X54" s="6">
        <v>19312088662.380001</v>
      </c>
      <c r="Y54" s="6">
        <v>19310504395.380001</v>
      </c>
      <c r="Z54" s="6">
        <v>19220930137.380001</v>
      </c>
      <c r="AA54" s="6">
        <v>19220930137.380001</v>
      </c>
    </row>
    <row r="55" spans="1:27" ht="24" customHeight="1" x14ac:dyDescent="0.25">
      <c r="A55" s="3" t="s">
        <v>33</v>
      </c>
      <c r="B55" s="4" t="s">
        <v>34</v>
      </c>
      <c r="C55" s="5" t="s">
        <v>197</v>
      </c>
      <c r="D55" s="3" t="s">
        <v>36</v>
      </c>
      <c r="E55" s="3" t="s">
        <v>46</v>
      </c>
      <c r="F55" s="3" t="s">
        <v>53</v>
      </c>
      <c r="G55" s="3" t="s">
        <v>43</v>
      </c>
      <c r="H55" s="3" t="s">
        <v>54</v>
      </c>
      <c r="I55" s="3" t="s">
        <v>85</v>
      </c>
      <c r="J55" s="3"/>
      <c r="K55" s="3"/>
      <c r="L55" s="3"/>
      <c r="M55" s="3" t="s">
        <v>38</v>
      </c>
      <c r="N55" s="3" t="s">
        <v>39</v>
      </c>
      <c r="O55" s="3" t="s">
        <v>40</v>
      </c>
      <c r="P55" s="4" t="s">
        <v>198</v>
      </c>
      <c r="Q55" s="6">
        <v>10000000</v>
      </c>
      <c r="R55" s="6">
        <v>40000000</v>
      </c>
      <c r="S55" s="6">
        <v>0</v>
      </c>
      <c r="T55" s="6">
        <v>50000000</v>
      </c>
      <c r="U55" s="6">
        <v>0</v>
      </c>
      <c r="V55" s="6">
        <v>37152607</v>
      </c>
      <c r="W55" s="6">
        <v>12847393</v>
      </c>
      <c r="X55" s="6">
        <v>37152607</v>
      </c>
      <c r="Y55" s="6">
        <v>37152607</v>
      </c>
      <c r="Z55" s="6">
        <v>37152607</v>
      </c>
      <c r="AA55" s="6">
        <v>37152607</v>
      </c>
    </row>
    <row r="56" spans="1:27" ht="24" customHeight="1" x14ac:dyDescent="0.25">
      <c r="A56" s="3" t="s">
        <v>33</v>
      </c>
      <c r="B56" s="4" t="s">
        <v>34</v>
      </c>
      <c r="C56" s="5" t="s">
        <v>199</v>
      </c>
      <c r="D56" s="3" t="s">
        <v>36</v>
      </c>
      <c r="E56" s="3" t="s">
        <v>46</v>
      </c>
      <c r="F56" s="3" t="s">
        <v>53</v>
      </c>
      <c r="G56" s="3" t="s">
        <v>43</v>
      </c>
      <c r="H56" s="3" t="s">
        <v>54</v>
      </c>
      <c r="I56" s="3" t="s">
        <v>114</v>
      </c>
      <c r="J56" s="3"/>
      <c r="K56" s="3"/>
      <c r="L56" s="3"/>
      <c r="M56" s="3" t="s">
        <v>38</v>
      </c>
      <c r="N56" s="3" t="s">
        <v>39</v>
      </c>
      <c r="O56" s="3" t="s">
        <v>40</v>
      </c>
      <c r="P56" s="4" t="s">
        <v>200</v>
      </c>
      <c r="Q56" s="6">
        <v>60000000</v>
      </c>
      <c r="R56" s="6">
        <v>0</v>
      </c>
      <c r="S56" s="6">
        <v>40000000</v>
      </c>
      <c r="T56" s="6">
        <v>20000000</v>
      </c>
      <c r="U56" s="6">
        <v>0</v>
      </c>
      <c r="V56" s="6">
        <v>10450906</v>
      </c>
      <c r="W56" s="6">
        <v>9549094</v>
      </c>
      <c r="X56" s="6">
        <v>10450906</v>
      </c>
      <c r="Y56" s="6">
        <v>10450906</v>
      </c>
      <c r="Z56" s="6">
        <v>10450906</v>
      </c>
      <c r="AA56" s="6">
        <v>10450906</v>
      </c>
    </row>
    <row r="57" spans="1:27" ht="24" customHeight="1" x14ac:dyDescent="0.25">
      <c r="A57" s="3" t="s">
        <v>33</v>
      </c>
      <c r="B57" s="4" t="s">
        <v>34</v>
      </c>
      <c r="C57" s="5" t="s">
        <v>201</v>
      </c>
      <c r="D57" s="3" t="s">
        <v>36</v>
      </c>
      <c r="E57" s="3" t="s">
        <v>57</v>
      </c>
      <c r="F57" s="3" t="s">
        <v>37</v>
      </c>
      <c r="G57" s="3" t="s">
        <v>43</v>
      </c>
      <c r="H57" s="3" t="s">
        <v>97</v>
      </c>
      <c r="I57" s="3"/>
      <c r="J57" s="3"/>
      <c r="K57" s="3"/>
      <c r="L57" s="3"/>
      <c r="M57" s="3" t="s">
        <v>38</v>
      </c>
      <c r="N57" s="3" t="s">
        <v>39</v>
      </c>
      <c r="O57" s="3" t="s">
        <v>40</v>
      </c>
      <c r="P57" s="4" t="s">
        <v>202</v>
      </c>
      <c r="Q57" s="6">
        <v>2000000</v>
      </c>
      <c r="R57" s="6">
        <v>0</v>
      </c>
      <c r="S57" s="6">
        <v>0</v>
      </c>
      <c r="T57" s="6">
        <v>2000000</v>
      </c>
      <c r="U57" s="6">
        <v>0</v>
      </c>
      <c r="V57" s="6">
        <v>539000</v>
      </c>
      <c r="W57" s="6">
        <v>1461000</v>
      </c>
      <c r="X57" s="6">
        <v>539000</v>
      </c>
      <c r="Y57" s="6">
        <v>539000</v>
      </c>
      <c r="Z57" s="6">
        <v>539000</v>
      </c>
      <c r="AA57" s="6">
        <v>539000</v>
      </c>
    </row>
    <row r="58" spans="1:27" ht="24" customHeight="1" x14ac:dyDescent="0.25">
      <c r="A58" s="3" t="s">
        <v>33</v>
      </c>
      <c r="B58" s="4" t="s">
        <v>34</v>
      </c>
      <c r="C58" s="5" t="s">
        <v>203</v>
      </c>
      <c r="D58" s="3" t="s">
        <v>67</v>
      </c>
      <c r="E58" s="3" t="s">
        <v>68</v>
      </c>
      <c r="F58" s="3" t="s">
        <v>69</v>
      </c>
      <c r="G58" s="3" t="s">
        <v>70</v>
      </c>
      <c r="H58" s="3" t="s">
        <v>204</v>
      </c>
      <c r="I58" s="3" t="s">
        <v>205</v>
      </c>
      <c r="J58" s="3" t="s">
        <v>46</v>
      </c>
      <c r="K58" s="3" t="s">
        <v>1</v>
      </c>
      <c r="L58" s="3" t="s">
        <v>1</v>
      </c>
      <c r="M58" s="3" t="s">
        <v>38</v>
      </c>
      <c r="N58" s="3" t="s">
        <v>60</v>
      </c>
      <c r="O58" s="3" t="s">
        <v>40</v>
      </c>
      <c r="P58" s="4" t="s">
        <v>206</v>
      </c>
      <c r="Q58" s="6">
        <v>1500000000</v>
      </c>
      <c r="R58" s="6">
        <v>0</v>
      </c>
      <c r="S58" s="6">
        <v>0</v>
      </c>
      <c r="T58" s="6">
        <v>1500000000</v>
      </c>
      <c r="U58" s="6">
        <v>0</v>
      </c>
      <c r="V58" s="6">
        <v>1499042500</v>
      </c>
      <c r="W58" s="6">
        <v>957500</v>
      </c>
      <c r="X58" s="6">
        <v>1499042500</v>
      </c>
      <c r="Y58" s="6">
        <v>1499042500</v>
      </c>
      <c r="Z58" s="6">
        <v>1499042500</v>
      </c>
      <c r="AA58" s="6">
        <v>1499042500</v>
      </c>
    </row>
    <row r="59" spans="1:27" ht="24" customHeight="1" x14ac:dyDescent="0.25">
      <c r="A59" s="3" t="s">
        <v>33</v>
      </c>
      <c r="B59" s="4" t="s">
        <v>34</v>
      </c>
      <c r="C59" s="5" t="s">
        <v>207</v>
      </c>
      <c r="D59" s="3" t="s">
        <v>67</v>
      </c>
      <c r="E59" s="3" t="s">
        <v>68</v>
      </c>
      <c r="F59" s="3" t="s">
        <v>69</v>
      </c>
      <c r="G59" s="3" t="s">
        <v>78</v>
      </c>
      <c r="H59" s="3" t="s">
        <v>204</v>
      </c>
      <c r="I59" s="3" t="s">
        <v>208</v>
      </c>
      <c r="J59" s="3" t="s">
        <v>43</v>
      </c>
      <c r="K59" s="3" t="s">
        <v>1</v>
      </c>
      <c r="L59" s="3" t="s">
        <v>1</v>
      </c>
      <c r="M59" s="3" t="s">
        <v>74</v>
      </c>
      <c r="N59" s="3" t="s">
        <v>75</v>
      </c>
      <c r="O59" s="3" t="s">
        <v>40</v>
      </c>
      <c r="P59" s="4" t="s">
        <v>209</v>
      </c>
      <c r="Q59" s="6">
        <v>13466700000</v>
      </c>
      <c r="R59" s="6">
        <v>4496823809.3100004</v>
      </c>
      <c r="S59" s="6">
        <v>4496823809.3100004</v>
      </c>
      <c r="T59" s="6">
        <v>13466700000</v>
      </c>
      <c r="U59" s="6">
        <v>0</v>
      </c>
      <c r="V59" s="6">
        <v>10736573095.34</v>
      </c>
      <c r="W59" s="6">
        <v>2730126904.6599998</v>
      </c>
      <c r="X59" s="6">
        <v>9252503170</v>
      </c>
      <c r="Y59" s="6">
        <v>6691396175.8100004</v>
      </c>
      <c r="Z59" s="6">
        <v>6691396175.8100004</v>
      </c>
      <c r="AA59" s="6">
        <v>6691396175.8100004</v>
      </c>
    </row>
    <row r="60" spans="1:27" ht="24" customHeight="1" x14ac:dyDescent="0.25">
      <c r="A60" s="3" t="s">
        <v>33</v>
      </c>
      <c r="B60" s="4" t="s">
        <v>34</v>
      </c>
      <c r="C60" s="5" t="s">
        <v>210</v>
      </c>
      <c r="D60" s="3" t="s">
        <v>67</v>
      </c>
      <c r="E60" s="3" t="s">
        <v>68</v>
      </c>
      <c r="F60" s="3" t="s">
        <v>69</v>
      </c>
      <c r="G60" s="3" t="s">
        <v>39</v>
      </c>
      <c r="H60" s="3" t="s">
        <v>204</v>
      </c>
      <c r="I60" s="3" t="s">
        <v>211</v>
      </c>
      <c r="J60" s="3" t="s">
        <v>43</v>
      </c>
      <c r="K60" s="3" t="s">
        <v>1</v>
      </c>
      <c r="L60" s="3" t="s">
        <v>1</v>
      </c>
      <c r="M60" s="3" t="s">
        <v>38</v>
      </c>
      <c r="N60" s="3" t="s">
        <v>60</v>
      </c>
      <c r="O60" s="3" t="s">
        <v>40</v>
      </c>
      <c r="P60" s="4" t="s">
        <v>212</v>
      </c>
      <c r="Q60" s="6">
        <v>600000000</v>
      </c>
      <c r="R60" s="6">
        <v>0</v>
      </c>
      <c r="S60" s="6">
        <v>0</v>
      </c>
      <c r="T60" s="6">
        <v>600000000</v>
      </c>
      <c r="U60" s="6">
        <v>0</v>
      </c>
      <c r="V60" s="6">
        <v>597722000</v>
      </c>
      <c r="W60" s="6">
        <v>2278000</v>
      </c>
      <c r="X60" s="6">
        <v>597722000</v>
      </c>
      <c r="Y60" s="6">
        <v>597722000</v>
      </c>
      <c r="Z60" s="6">
        <v>597722000</v>
      </c>
      <c r="AA60" s="6">
        <v>597722000</v>
      </c>
    </row>
    <row r="61" spans="1:27" ht="24" customHeight="1" x14ac:dyDescent="0.25">
      <c r="A61" s="3" t="s">
        <v>33</v>
      </c>
      <c r="B61" s="4" t="s">
        <v>34</v>
      </c>
      <c r="C61" s="5" t="s">
        <v>213</v>
      </c>
      <c r="D61" s="3" t="s">
        <v>67</v>
      </c>
      <c r="E61" s="3" t="s">
        <v>68</v>
      </c>
      <c r="F61" s="3" t="s">
        <v>69</v>
      </c>
      <c r="G61" s="3" t="s">
        <v>39</v>
      </c>
      <c r="H61" s="3" t="s">
        <v>204</v>
      </c>
      <c r="I61" s="3" t="s">
        <v>214</v>
      </c>
      <c r="J61" s="3" t="s">
        <v>43</v>
      </c>
      <c r="K61" s="3" t="s">
        <v>1</v>
      </c>
      <c r="L61" s="3" t="s">
        <v>1</v>
      </c>
      <c r="M61" s="3" t="s">
        <v>38</v>
      </c>
      <c r="N61" s="3" t="s">
        <v>60</v>
      </c>
      <c r="O61" s="3" t="s">
        <v>40</v>
      </c>
      <c r="P61" s="4" t="s">
        <v>215</v>
      </c>
      <c r="Q61" s="6">
        <v>300000000</v>
      </c>
      <c r="R61" s="6">
        <v>0</v>
      </c>
      <c r="S61" s="6">
        <v>0</v>
      </c>
      <c r="T61" s="6">
        <v>300000000</v>
      </c>
      <c r="U61" s="6">
        <v>0</v>
      </c>
      <c r="V61" s="6">
        <v>299358623.68000001</v>
      </c>
      <c r="W61" s="6">
        <v>641376.31999999995</v>
      </c>
      <c r="X61" s="6">
        <v>299358623.68000001</v>
      </c>
      <c r="Y61" s="6">
        <v>185937343.68000001</v>
      </c>
      <c r="Z61" s="6">
        <v>174482543.68000001</v>
      </c>
      <c r="AA61" s="6">
        <v>174482543.68000001</v>
      </c>
    </row>
    <row r="62" spans="1:27" ht="24" customHeight="1" x14ac:dyDescent="0.25">
      <c r="A62" s="3" t="s">
        <v>33</v>
      </c>
      <c r="B62" s="4" t="s">
        <v>34</v>
      </c>
      <c r="C62" s="5" t="s">
        <v>216</v>
      </c>
      <c r="D62" s="3" t="s">
        <v>67</v>
      </c>
      <c r="E62" s="3" t="s">
        <v>68</v>
      </c>
      <c r="F62" s="3" t="s">
        <v>69</v>
      </c>
      <c r="G62" s="3" t="s">
        <v>39</v>
      </c>
      <c r="H62" s="3" t="s">
        <v>204</v>
      </c>
      <c r="I62" s="3" t="s">
        <v>217</v>
      </c>
      <c r="J62" s="3" t="s">
        <v>43</v>
      </c>
      <c r="K62" s="3" t="s">
        <v>1</v>
      </c>
      <c r="L62" s="3" t="s">
        <v>1</v>
      </c>
      <c r="M62" s="3" t="s">
        <v>38</v>
      </c>
      <c r="N62" s="3" t="s">
        <v>60</v>
      </c>
      <c r="O62" s="3" t="s">
        <v>40</v>
      </c>
      <c r="P62" s="4" t="s">
        <v>218</v>
      </c>
      <c r="Q62" s="6">
        <v>50000000</v>
      </c>
      <c r="R62" s="6">
        <v>0</v>
      </c>
      <c r="S62" s="6">
        <v>0</v>
      </c>
      <c r="T62" s="6">
        <v>50000000</v>
      </c>
      <c r="U62" s="6">
        <v>0</v>
      </c>
      <c r="V62" s="6">
        <v>47783116</v>
      </c>
      <c r="W62" s="6">
        <v>2216884</v>
      </c>
      <c r="X62" s="6">
        <v>47783116</v>
      </c>
      <c r="Y62" s="6">
        <v>47783116</v>
      </c>
      <c r="Z62" s="6">
        <v>47783116</v>
      </c>
      <c r="AA62" s="6">
        <v>47783116</v>
      </c>
    </row>
    <row r="63" spans="1:27" ht="24" customHeight="1" x14ac:dyDescent="0.25">
      <c r="A63" s="3" t="s">
        <v>33</v>
      </c>
      <c r="B63" s="4" t="s">
        <v>34</v>
      </c>
      <c r="C63" s="5" t="s">
        <v>219</v>
      </c>
      <c r="D63" s="3" t="s">
        <v>67</v>
      </c>
      <c r="E63" s="3" t="s">
        <v>68</v>
      </c>
      <c r="F63" s="3" t="s">
        <v>69</v>
      </c>
      <c r="G63" s="3" t="s">
        <v>60</v>
      </c>
      <c r="H63" s="3" t="s">
        <v>204</v>
      </c>
      <c r="I63" s="3" t="s">
        <v>220</v>
      </c>
      <c r="J63" s="3" t="s">
        <v>43</v>
      </c>
      <c r="K63" s="3"/>
      <c r="L63" s="3"/>
      <c r="M63" s="3" t="s">
        <v>38</v>
      </c>
      <c r="N63" s="3" t="s">
        <v>60</v>
      </c>
      <c r="O63" s="3" t="s">
        <v>40</v>
      </c>
      <c r="P63" s="4" t="s">
        <v>221</v>
      </c>
      <c r="Q63" s="6">
        <v>750000000</v>
      </c>
      <c r="R63" s="6">
        <v>0</v>
      </c>
      <c r="S63" s="6">
        <v>0</v>
      </c>
      <c r="T63" s="6">
        <v>750000000</v>
      </c>
      <c r="U63" s="6">
        <v>0</v>
      </c>
      <c r="V63" s="6">
        <v>740183333</v>
      </c>
      <c r="W63" s="6">
        <v>9816667</v>
      </c>
      <c r="X63" s="6">
        <v>740183333</v>
      </c>
      <c r="Y63" s="6">
        <v>740183333</v>
      </c>
      <c r="Z63" s="6">
        <v>740183333</v>
      </c>
      <c r="AA63" s="6">
        <v>740183333</v>
      </c>
    </row>
    <row r="64" spans="1:27" x14ac:dyDescent="0.25">
      <c r="A64" s="3" t="s">
        <v>1</v>
      </c>
      <c r="B64" s="4" t="s">
        <v>1</v>
      </c>
      <c r="C64" s="5" t="s">
        <v>1</v>
      </c>
      <c r="D64" s="3" t="s">
        <v>1</v>
      </c>
      <c r="E64" s="3" t="s">
        <v>1</v>
      </c>
      <c r="F64" s="3" t="s">
        <v>1</v>
      </c>
      <c r="G64" s="3" t="s">
        <v>1</v>
      </c>
      <c r="H64" s="3" t="s">
        <v>1</v>
      </c>
      <c r="I64" s="3" t="s">
        <v>1</v>
      </c>
      <c r="J64" s="3" t="s">
        <v>1</v>
      </c>
      <c r="K64" s="3" t="s">
        <v>1</v>
      </c>
      <c r="L64" s="3" t="s">
        <v>1</v>
      </c>
      <c r="M64" s="3" t="s">
        <v>1</v>
      </c>
      <c r="N64" s="3" t="s">
        <v>1</v>
      </c>
      <c r="O64" s="3" t="s">
        <v>1</v>
      </c>
      <c r="P64" s="4" t="s">
        <v>1</v>
      </c>
      <c r="Q64" s="6">
        <v>51011800000</v>
      </c>
      <c r="R64" s="6">
        <v>5855191714.6700001</v>
      </c>
      <c r="S64" s="6">
        <v>5553254673.6700001</v>
      </c>
      <c r="T64" s="6">
        <v>51313737041</v>
      </c>
      <c r="U64" s="6">
        <v>0</v>
      </c>
      <c r="V64" s="6">
        <v>48230612161.410004</v>
      </c>
      <c r="W64" s="6">
        <v>3083124879.5900002</v>
      </c>
      <c r="X64" s="6">
        <v>46726551959.910004</v>
      </c>
      <c r="Y64" s="6">
        <v>44025053659.199997</v>
      </c>
      <c r="Z64" s="6">
        <v>43841376567.199997</v>
      </c>
      <c r="AA64" s="6">
        <v>43841376567.199997</v>
      </c>
    </row>
    <row r="65" spans="1:27" x14ac:dyDescent="0.25">
      <c r="A65" s="3" t="s">
        <v>1</v>
      </c>
      <c r="B65" s="7" t="s">
        <v>1</v>
      </c>
      <c r="C65" s="5" t="s">
        <v>1</v>
      </c>
      <c r="D65" s="3" t="s">
        <v>1</v>
      </c>
      <c r="E65" s="3" t="s">
        <v>1</v>
      </c>
      <c r="F65" s="3" t="s">
        <v>1</v>
      </c>
      <c r="G65" s="3" t="s">
        <v>1</v>
      </c>
      <c r="H65" s="3" t="s">
        <v>1</v>
      </c>
      <c r="I65" s="3" t="s">
        <v>1</v>
      </c>
      <c r="J65" s="3" t="s">
        <v>1</v>
      </c>
      <c r="K65" s="3" t="s">
        <v>1</v>
      </c>
      <c r="L65" s="3" t="s">
        <v>1</v>
      </c>
      <c r="M65" s="3" t="s">
        <v>1</v>
      </c>
      <c r="N65" s="3" t="s">
        <v>1</v>
      </c>
      <c r="O65" s="3" t="s">
        <v>1</v>
      </c>
      <c r="P65" s="4" t="s">
        <v>1</v>
      </c>
      <c r="Q65" s="8" t="s">
        <v>1</v>
      </c>
      <c r="R65" s="8" t="s">
        <v>1</v>
      </c>
      <c r="S65" s="8" t="s">
        <v>1</v>
      </c>
      <c r="T65" s="8" t="s">
        <v>1</v>
      </c>
      <c r="U65" s="8" t="s">
        <v>1</v>
      </c>
      <c r="V65" s="8" t="s">
        <v>1</v>
      </c>
      <c r="W65" s="8" t="s">
        <v>1</v>
      </c>
      <c r="X65" s="8" t="s">
        <v>1</v>
      </c>
      <c r="Y65" s="8" t="s">
        <v>1</v>
      </c>
      <c r="Z65" s="8" t="s">
        <v>1</v>
      </c>
      <c r="AA65" s="8" t="s">
        <v>1</v>
      </c>
    </row>
    <row r="66" spans="1:27" ht="33.950000000000003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opLeftCell="A4" zoomScale="175" zoomScaleNormal="175" workbookViewId="0">
      <selection activeCell="C11" sqref="C11"/>
    </sheetView>
  </sheetViews>
  <sheetFormatPr baseColWidth="10" defaultRowHeight="15" x14ac:dyDescent="0.25"/>
  <cols>
    <col min="1" max="1" width="13.42578125" customWidth="1"/>
    <col min="2" max="2" width="27" customWidth="1"/>
    <col min="3" max="3" width="12.28515625" bestFit="1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19.42578125" customWidth="1"/>
    <col min="17" max="17" width="15.140625" hidden="1" customWidth="1"/>
    <col min="18" max="18" width="17.85546875" hidden="1" customWidth="1"/>
    <col min="19" max="20" width="14.28515625" bestFit="1" customWidth="1"/>
    <col min="21" max="21" width="18.85546875" hidden="1" customWidth="1"/>
    <col min="22" max="22" width="14.28515625" bestFit="1" customWidth="1"/>
    <col min="23" max="23" width="0" hidden="1" customWidth="1"/>
    <col min="24" max="24" width="6.42578125" customWidth="1"/>
  </cols>
  <sheetData>
    <row r="1" spans="1:22" x14ac:dyDescent="0.25">
      <c r="A1" s="22" t="s">
        <v>0</v>
      </c>
      <c r="B1" s="22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</row>
    <row r="2" spans="1:22" x14ac:dyDescent="0.25">
      <c r="A2" s="22" t="s">
        <v>2</v>
      </c>
      <c r="B2" s="22" t="s">
        <v>223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2" ht="15" customHeight="1" x14ac:dyDescent="0.25">
      <c r="A3" s="23" t="s">
        <v>4</v>
      </c>
      <c r="B3" s="23" t="s">
        <v>5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</row>
    <row r="4" spans="1:22" ht="15" customHeight="1" x14ac:dyDescent="0.25">
      <c r="A4" s="22" t="s">
        <v>6</v>
      </c>
      <c r="B4" s="22" t="s">
        <v>7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13</v>
      </c>
      <c r="I4" s="22" t="s">
        <v>14</v>
      </c>
      <c r="J4" s="22" t="s">
        <v>15</v>
      </c>
      <c r="K4" s="22" t="s">
        <v>16</v>
      </c>
      <c r="L4" s="22" t="s">
        <v>17</v>
      </c>
      <c r="M4" s="22" t="s">
        <v>18</v>
      </c>
      <c r="N4" s="22" t="s">
        <v>19</v>
      </c>
      <c r="O4" s="22" t="s">
        <v>20</v>
      </c>
      <c r="P4" s="22" t="s">
        <v>21</v>
      </c>
      <c r="Q4" s="22" t="s">
        <v>224</v>
      </c>
      <c r="R4" s="22" t="s">
        <v>225</v>
      </c>
      <c r="S4" s="22" t="s">
        <v>29</v>
      </c>
      <c r="T4" s="22" t="s">
        <v>30</v>
      </c>
      <c r="U4" s="22" t="s">
        <v>31</v>
      </c>
      <c r="V4" s="22" t="s">
        <v>32</v>
      </c>
    </row>
    <row r="5" spans="1:22" ht="33.75" customHeight="1" x14ac:dyDescent="0.25">
      <c r="A5" s="12" t="s">
        <v>33</v>
      </c>
      <c r="B5" s="13" t="s">
        <v>34</v>
      </c>
      <c r="C5" s="18" t="s">
        <v>48</v>
      </c>
      <c r="D5" s="12" t="s">
        <v>36</v>
      </c>
      <c r="E5" s="12" t="s">
        <v>43</v>
      </c>
      <c r="F5" s="12"/>
      <c r="G5" s="12"/>
      <c r="H5" s="12"/>
      <c r="I5" s="12"/>
      <c r="J5" s="12"/>
      <c r="K5" s="12"/>
      <c r="L5" s="12"/>
      <c r="M5" s="12" t="s">
        <v>38</v>
      </c>
      <c r="N5" s="12" t="s">
        <v>39</v>
      </c>
      <c r="O5" s="12" t="s">
        <v>40</v>
      </c>
      <c r="P5" s="153" t="s">
        <v>49</v>
      </c>
      <c r="Q5" s="19" t="s">
        <v>1</v>
      </c>
      <c r="R5" s="19" t="s">
        <v>1</v>
      </c>
      <c r="S5" s="20">
        <v>46306183.579999998</v>
      </c>
      <c r="T5" s="20">
        <v>42884165.789999999</v>
      </c>
      <c r="U5" s="20">
        <v>42884165.789999999</v>
      </c>
      <c r="V5" s="20">
        <v>42884165.789999999</v>
      </c>
    </row>
    <row r="6" spans="1:22" ht="33.75" customHeight="1" x14ac:dyDescent="0.25">
      <c r="A6" s="12" t="s">
        <v>33</v>
      </c>
      <c r="B6" s="13" t="s">
        <v>34</v>
      </c>
      <c r="C6" s="18" t="s">
        <v>77</v>
      </c>
      <c r="D6" s="12" t="s">
        <v>67</v>
      </c>
      <c r="E6" s="12" t="s">
        <v>68</v>
      </c>
      <c r="F6" s="12" t="s">
        <v>69</v>
      </c>
      <c r="G6" s="12" t="s">
        <v>78</v>
      </c>
      <c r="H6" s="12"/>
      <c r="I6" s="12"/>
      <c r="J6" s="12"/>
      <c r="K6" s="12"/>
      <c r="L6" s="12"/>
      <c r="M6" s="12" t="s">
        <v>74</v>
      </c>
      <c r="N6" s="12" t="s">
        <v>75</v>
      </c>
      <c r="O6" s="12" t="s">
        <v>40</v>
      </c>
      <c r="P6" s="153" t="s">
        <v>79</v>
      </c>
      <c r="Q6" s="19" t="s">
        <v>1</v>
      </c>
      <c r="R6" s="19" t="s">
        <v>1</v>
      </c>
      <c r="S6" s="20">
        <v>1877634915.3399999</v>
      </c>
      <c r="T6" s="20">
        <v>1806421128.52</v>
      </c>
      <c r="U6" s="20">
        <v>1806421128.52</v>
      </c>
      <c r="V6" s="20">
        <v>1806421128.52</v>
      </c>
    </row>
    <row r="7" spans="1:22" ht="33.75" customHeight="1" x14ac:dyDescent="0.25">
      <c r="A7" s="12" t="s">
        <v>33</v>
      </c>
      <c r="B7" s="13" t="s">
        <v>34</v>
      </c>
      <c r="C7" s="18" t="s">
        <v>82</v>
      </c>
      <c r="D7" s="12" t="s">
        <v>67</v>
      </c>
      <c r="E7" s="12" t="s">
        <v>68</v>
      </c>
      <c r="F7" s="12" t="s">
        <v>69</v>
      </c>
      <c r="G7" s="12" t="s">
        <v>60</v>
      </c>
      <c r="H7" s="12"/>
      <c r="I7" s="12"/>
      <c r="J7" s="12"/>
      <c r="K7" s="12"/>
      <c r="L7" s="12"/>
      <c r="M7" s="12" t="s">
        <v>38</v>
      </c>
      <c r="N7" s="12" t="s">
        <v>60</v>
      </c>
      <c r="O7" s="12" t="s">
        <v>40</v>
      </c>
      <c r="P7" s="153" t="s">
        <v>83</v>
      </c>
      <c r="Q7" s="19" t="s">
        <v>1</v>
      </c>
      <c r="R7" s="19" t="s">
        <v>1</v>
      </c>
      <c r="S7" s="20">
        <v>5409314</v>
      </c>
      <c r="T7" s="20">
        <v>5409314</v>
      </c>
      <c r="U7" s="20">
        <v>5409314</v>
      </c>
      <c r="V7" s="20">
        <v>5409314</v>
      </c>
    </row>
    <row r="8" spans="1:22" s="21" customFormat="1" x14ac:dyDescent="0.25">
      <c r="A8" s="26" t="s">
        <v>1</v>
      </c>
      <c r="B8" s="27" t="s">
        <v>1</v>
      </c>
      <c r="C8" s="28" t="s">
        <v>1</v>
      </c>
      <c r="D8" s="26" t="s">
        <v>1</v>
      </c>
      <c r="E8" s="26" t="s">
        <v>1</v>
      </c>
      <c r="F8" s="26" t="s">
        <v>1</v>
      </c>
      <c r="G8" s="26" t="s">
        <v>1</v>
      </c>
      <c r="H8" s="26" t="s">
        <v>1</v>
      </c>
      <c r="I8" s="26" t="s">
        <v>1</v>
      </c>
      <c r="J8" s="26" t="s">
        <v>1</v>
      </c>
      <c r="K8" s="26" t="s">
        <v>1</v>
      </c>
      <c r="L8" s="26" t="s">
        <v>1</v>
      </c>
      <c r="M8" s="26" t="s">
        <v>1</v>
      </c>
      <c r="N8" s="26" t="s">
        <v>1</v>
      </c>
      <c r="O8" s="26" t="s">
        <v>1</v>
      </c>
      <c r="P8" s="27" t="s">
        <v>1</v>
      </c>
      <c r="Q8" s="29" t="s">
        <v>1</v>
      </c>
      <c r="R8" s="29" t="s">
        <v>1</v>
      </c>
      <c r="S8" s="30">
        <v>1929350412.9200001</v>
      </c>
      <c r="T8" s="30">
        <v>1854714608.3099999</v>
      </c>
      <c r="U8" s="30">
        <v>1854714608.3099999</v>
      </c>
      <c r="V8" s="30">
        <v>1854714608.3099999</v>
      </c>
    </row>
    <row r="9" spans="1:22" x14ac:dyDescent="0.25">
      <c r="A9" s="10" t="s">
        <v>1</v>
      </c>
      <c r="B9" s="11" t="s">
        <v>1</v>
      </c>
      <c r="C9" s="14" t="s">
        <v>1</v>
      </c>
      <c r="D9" s="10" t="s">
        <v>1</v>
      </c>
      <c r="E9" s="10" t="s">
        <v>1</v>
      </c>
      <c r="F9" s="10" t="s">
        <v>1</v>
      </c>
      <c r="G9" s="10" t="s">
        <v>1</v>
      </c>
      <c r="H9" s="10" t="s">
        <v>1</v>
      </c>
      <c r="I9" s="10" t="s">
        <v>1</v>
      </c>
      <c r="J9" s="10" t="s">
        <v>1</v>
      </c>
      <c r="K9" s="10" t="s">
        <v>1</v>
      </c>
      <c r="L9" s="10" t="s">
        <v>1</v>
      </c>
      <c r="M9" s="10" t="s">
        <v>1</v>
      </c>
      <c r="N9" s="10" t="s">
        <v>1</v>
      </c>
      <c r="O9" s="10" t="s">
        <v>1</v>
      </c>
      <c r="P9" s="15" t="s">
        <v>1</v>
      </c>
      <c r="Q9" s="16" t="s">
        <v>1</v>
      </c>
      <c r="R9" s="16" t="s">
        <v>1</v>
      </c>
      <c r="S9" s="17" t="s">
        <v>1</v>
      </c>
      <c r="T9" s="180"/>
      <c r="U9" s="17" t="s">
        <v>1</v>
      </c>
      <c r="V9" s="17" t="s">
        <v>1</v>
      </c>
    </row>
    <row r="10" spans="1:22" ht="33.950000000000003" customHeight="1" x14ac:dyDescent="0.25"/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2:P43"/>
  <sheetViews>
    <sheetView zoomScale="130" zoomScaleNormal="130" workbookViewId="0">
      <selection activeCell="C24" sqref="C24"/>
    </sheetView>
  </sheetViews>
  <sheetFormatPr baseColWidth="10" defaultRowHeight="15" x14ac:dyDescent="0.25"/>
  <cols>
    <col min="1" max="1" width="1.85546875" style="31" customWidth="1"/>
    <col min="2" max="2" width="47.140625" style="31" customWidth="1"/>
    <col min="3" max="4" width="19" style="31" customWidth="1"/>
    <col min="5" max="5" width="18" style="31" customWidth="1"/>
    <col min="6" max="6" width="15.7109375" style="31" hidden="1" customWidth="1"/>
    <col min="7" max="7" width="10.7109375" style="31" customWidth="1"/>
    <col min="8" max="8" width="8.7109375" style="31" hidden="1" customWidth="1"/>
    <col min="9" max="9" width="17.42578125" style="31" bestFit="1" customWidth="1"/>
    <col min="10" max="10" width="15" style="31" hidden="1" customWidth="1"/>
    <col min="11" max="11" width="11.42578125" style="31" customWidth="1"/>
    <col min="12" max="12" width="7.7109375" style="31" hidden="1" customWidth="1"/>
    <col min="13" max="13" width="17.42578125" style="31" hidden="1" customWidth="1"/>
    <col min="14" max="14" width="9" style="31" hidden="1" customWidth="1"/>
    <col min="15" max="16" width="17.85546875" style="31" bestFit="1" customWidth="1"/>
    <col min="17" max="255" width="11.42578125" style="31"/>
    <col min="256" max="256" width="1.85546875" style="31" customWidth="1"/>
    <col min="257" max="257" width="47.140625" style="31" customWidth="1"/>
    <col min="258" max="258" width="19" style="31" customWidth="1"/>
    <col min="259" max="259" width="0" style="31" hidden="1" customWidth="1"/>
    <col min="260" max="260" width="18" style="31" customWidth="1"/>
    <col min="261" max="261" width="0" style="31" hidden="1" customWidth="1"/>
    <col min="262" max="262" width="8.85546875" style="31" customWidth="1"/>
    <col min="263" max="263" width="0" style="31" hidden="1" customWidth="1"/>
    <col min="264" max="264" width="18.7109375" style="31" customWidth="1"/>
    <col min="265" max="265" width="0" style="31" hidden="1" customWidth="1"/>
    <col min="266" max="266" width="9" style="31" customWidth="1"/>
    <col min="267" max="267" width="0" style="31" hidden="1" customWidth="1"/>
    <col min="268" max="268" width="17.42578125" style="31" customWidth="1"/>
    <col min="269" max="270" width="16.85546875" style="31" bestFit="1" customWidth="1"/>
    <col min="271" max="511" width="11.42578125" style="31"/>
    <col min="512" max="512" width="1.85546875" style="31" customWidth="1"/>
    <col min="513" max="513" width="47.140625" style="31" customWidth="1"/>
    <col min="514" max="514" width="19" style="31" customWidth="1"/>
    <col min="515" max="515" width="0" style="31" hidden="1" customWidth="1"/>
    <col min="516" max="516" width="18" style="31" customWidth="1"/>
    <col min="517" max="517" width="0" style="31" hidden="1" customWidth="1"/>
    <col min="518" max="518" width="8.85546875" style="31" customWidth="1"/>
    <col min="519" max="519" width="0" style="31" hidden="1" customWidth="1"/>
    <col min="520" max="520" width="18.7109375" style="31" customWidth="1"/>
    <col min="521" max="521" width="0" style="31" hidden="1" customWidth="1"/>
    <col min="522" max="522" width="9" style="31" customWidth="1"/>
    <col min="523" max="523" width="0" style="31" hidden="1" customWidth="1"/>
    <col min="524" max="524" width="17.42578125" style="31" customWidth="1"/>
    <col min="525" max="526" width="16.85546875" style="31" bestFit="1" customWidth="1"/>
    <col min="527" max="767" width="11.42578125" style="31"/>
    <col min="768" max="768" width="1.85546875" style="31" customWidth="1"/>
    <col min="769" max="769" width="47.140625" style="31" customWidth="1"/>
    <col min="770" max="770" width="19" style="31" customWidth="1"/>
    <col min="771" max="771" width="0" style="31" hidden="1" customWidth="1"/>
    <col min="772" max="772" width="18" style="31" customWidth="1"/>
    <col min="773" max="773" width="0" style="31" hidden="1" customWidth="1"/>
    <col min="774" max="774" width="8.85546875" style="31" customWidth="1"/>
    <col min="775" max="775" width="0" style="31" hidden="1" customWidth="1"/>
    <col min="776" max="776" width="18.7109375" style="31" customWidth="1"/>
    <col min="777" max="777" width="0" style="31" hidden="1" customWidth="1"/>
    <col min="778" max="778" width="9" style="31" customWidth="1"/>
    <col min="779" max="779" width="0" style="31" hidden="1" customWidth="1"/>
    <col min="780" max="780" width="17.42578125" style="31" customWidth="1"/>
    <col min="781" max="782" width="16.85546875" style="31" bestFit="1" customWidth="1"/>
    <col min="783" max="1023" width="11.42578125" style="31"/>
    <col min="1024" max="1024" width="1.85546875" style="31" customWidth="1"/>
    <col min="1025" max="1025" width="47.140625" style="31" customWidth="1"/>
    <col min="1026" max="1026" width="19" style="31" customWidth="1"/>
    <col min="1027" max="1027" width="0" style="31" hidden="1" customWidth="1"/>
    <col min="1028" max="1028" width="18" style="31" customWidth="1"/>
    <col min="1029" max="1029" width="0" style="31" hidden="1" customWidth="1"/>
    <col min="1030" max="1030" width="8.85546875" style="31" customWidth="1"/>
    <col min="1031" max="1031" width="0" style="31" hidden="1" customWidth="1"/>
    <col min="1032" max="1032" width="18.7109375" style="31" customWidth="1"/>
    <col min="1033" max="1033" width="0" style="31" hidden="1" customWidth="1"/>
    <col min="1034" max="1034" width="9" style="31" customWidth="1"/>
    <col min="1035" max="1035" width="0" style="31" hidden="1" customWidth="1"/>
    <col min="1036" max="1036" width="17.42578125" style="31" customWidth="1"/>
    <col min="1037" max="1038" width="16.85546875" style="31" bestFit="1" customWidth="1"/>
    <col min="1039" max="1279" width="11.42578125" style="31"/>
    <col min="1280" max="1280" width="1.85546875" style="31" customWidth="1"/>
    <col min="1281" max="1281" width="47.140625" style="31" customWidth="1"/>
    <col min="1282" max="1282" width="19" style="31" customWidth="1"/>
    <col min="1283" max="1283" width="0" style="31" hidden="1" customWidth="1"/>
    <col min="1284" max="1284" width="18" style="31" customWidth="1"/>
    <col min="1285" max="1285" width="0" style="31" hidden="1" customWidth="1"/>
    <col min="1286" max="1286" width="8.85546875" style="31" customWidth="1"/>
    <col min="1287" max="1287" width="0" style="31" hidden="1" customWidth="1"/>
    <col min="1288" max="1288" width="18.7109375" style="31" customWidth="1"/>
    <col min="1289" max="1289" width="0" style="31" hidden="1" customWidth="1"/>
    <col min="1290" max="1290" width="9" style="31" customWidth="1"/>
    <col min="1291" max="1291" width="0" style="31" hidden="1" customWidth="1"/>
    <col min="1292" max="1292" width="17.42578125" style="31" customWidth="1"/>
    <col min="1293" max="1294" width="16.85546875" style="31" bestFit="1" customWidth="1"/>
    <col min="1295" max="1535" width="11.42578125" style="31"/>
    <col min="1536" max="1536" width="1.85546875" style="31" customWidth="1"/>
    <col min="1537" max="1537" width="47.140625" style="31" customWidth="1"/>
    <col min="1538" max="1538" width="19" style="31" customWidth="1"/>
    <col min="1539" max="1539" width="0" style="31" hidden="1" customWidth="1"/>
    <col min="1540" max="1540" width="18" style="31" customWidth="1"/>
    <col min="1541" max="1541" width="0" style="31" hidden="1" customWidth="1"/>
    <col min="1542" max="1542" width="8.85546875" style="31" customWidth="1"/>
    <col min="1543" max="1543" width="0" style="31" hidden="1" customWidth="1"/>
    <col min="1544" max="1544" width="18.7109375" style="31" customWidth="1"/>
    <col min="1545" max="1545" width="0" style="31" hidden="1" customWidth="1"/>
    <col min="1546" max="1546" width="9" style="31" customWidth="1"/>
    <col min="1547" max="1547" width="0" style="31" hidden="1" customWidth="1"/>
    <col min="1548" max="1548" width="17.42578125" style="31" customWidth="1"/>
    <col min="1549" max="1550" width="16.85546875" style="31" bestFit="1" customWidth="1"/>
    <col min="1551" max="1791" width="11.42578125" style="31"/>
    <col min="1792" max="1792" width="1.85546875" style="31" customWidth="1"/>
    <col min="1793" max="1793" width="47.140625" style="31" customWidth="1"/>
    <col min="1794" max="1794" width="19" style="31" customWidth="1"/>
    <col min="1795" max="1795" width="0" style="31" hidden="1" customWidth="1"/>
    <col min="1796" max="1796" width="18" style="31" customWidth="1"/>
    <col min="1797" max="1797" width="0" style="31" hidden="1" customWidth="1"/>
    <col min="1798" max="1798" width="8.85546875" style="31" customWidth="1"/>
    <col min="1799" max="1799" width="0" style="31" hidden="1" customWidth="1"/>
    <col min="1800" max="1800" width="18.7109375" style="31" customWidth="1"/>
    <col min="1801" max="1801" width="0" style="31" hidden="1" customWidth="1"/>
    <col min="1802" max="1802" width="9" style="31" customWidth="1"/>
    <col min="1803" max="1803" width="0" style="31" hidden="1" customWidth="1"/>
    <col min="1804" max="1804" width="17.42578125" style="31" customWidth="1"/>
    <col min="1805" max="1806" width="16.85546875" style="31" bestFit="1" customWidth="1"/>
    <col min="1807" max="2047" width="11.42578125" style="31"/>
    <col min="2048" max="2048" width="1.85546875" style="31" customWidth="1"/>
    <col min="2049" max="2049" width="47.140625" style="31" customWidth="1"/>
    <col min="2050" max="2050" width="19" style="31" customWidth="1"/>
    <col min="2051" max="2051" width="0" style="31" hidden="1" customWidth="1"/>
    <col min="2052" max="2052" width="18" style="31" customWidth="1"/>
    <col min="2053" max="2053" width="0" style="31" hidden="1" customWidth="1"/>
    <col min="2054" max="2054" width="8.85546875" style="31" customWidth="1"/>
    <col min="2055" max="2055" width="0" style="31" hidden="1" customWidth="1"/>
    <col min="2056" max="2056" width="18.7109375" style="31" customWidth="1"/>
    <col min="2057" max="2057" width="0" style="31" hidden="1" customWidth="1"/>
    <col min="2058" max="2058" width="9" style="31" customWidth="1"/>
    <col min="2059" max="2059" width="0" style="31" hidden="1" customWidth="1"/>
    <col min="2060" max="2060" width="17.42578125" style="31" customWidth="1"/>
    <col min="2061" max="2062" width="16.85546875" style="31" bestFit="1" customWidth="1"/>
    <col min="2063" max="2303" width="11.42578125" style="31"/>
    <col min="2304" max="2304" width="1.85546875" style="31" customWidth="1"/>
    <col min="2305" max="2305" width="47.140625" style="31" customWidth="1"/>
    <col min="2306" max="2306" width="19" style="31" customWidth="1"/>
    <col min="2307" max="2307" width="0" style="31" hidden="1" customWidth="1"/>
    <col min="2308" max="2308" width="18" style="31" customWidth="1"/>
    <col min="2309" max="2309" width="0" style="31" hidden="1" customWidth="1"/>
    <col min="2310" max="2310" width="8.85546875" style="31" customWidth="1"/>
    <col min="2311" max="2311" width="0" style="31" hidden="1" customWidth="1"/>
    <col min="2312" max="2312" width="18.7109375" style="31" customWidth="1"/>
    <col min="2313" max="2313" width="0" style="31" hidden="1" customWidth="1"/>
    <col min="2314" max="2314" width="9" style="31" customWidth="1"/>
    <col min="2315" max="2315" width="0" style="31" hidden="1" customWidth="1"/>
    <col min="2316" max="2316" width="17.42578125" style="31" customWidth="1"/>
    <col min="2317" max="2318" width="16.85546875" style="31" bestFit="1" customWidth="1"/>
    <col min="2319" max="2559" width="11.42578125" style="31"/>
    <col min="2560" max="2560" width="1.85546875" style="31" customWidth="1"/>
    <col min="2561" max="2561" width="47.140625" style="31" customWidth="1"/>
    <col min="2562" max="2562" width="19" style="31" customWidth="1"/>
    <col min="2563" max="2563" width="0" style="31" hidden="1" customWidth="1"/>
    <col min="2564" max="2564" width="18" style="31" customWidth="1"/>
    <col min="2565" max="2565" width="0" style="31" hidden="1" customWidth="1"/>
    <col min="2566" max="2566" width="8.85546875" style="31" customWidth="1"/>
    <col min="2567" max="2567" width="0" style="31" hidden="1" customWidth="1"/>
    <col min="2568" max="2568" width="18.7109375" style="31" customWidth="1"/>
    <col min="2569" max="2569" width="0" style="31" hidden="1" customWidth="1"/>
    <col min="2570" max="2570" width="9" style="31" customWidth="1"/>
    <col min="2571" max="2571" width="0" style="31" hidden="1" customWidth="1"/>
    <col min="2572" max="2572" width="17.42578125" style="31" customWidth="1"/>
    <col min="2573" max="2574" width="16.85546875" style="31" bestFit="1" customWidth="1"/>
    <col min="2575" max="2815" width="11.42578125" style="31"/>
    <col min="2816" max="2816" width="1.85546875" style="31" customWidth="1"/>
    <col min="2817" max="2817" width="47.140625" style="31" customWidth="1"/>
    <col min="2818" max="2818" width="19" style="31" customWidth="1"/>
    <col min="2819" max="2819" width="0" style="31" hidden="1" customWidth="1"/>
    <col min="2820" max="2820" width="18" style="31" customWidth="1"/>
    <col min="2821" max="2821" width="0" style="31" hidden="1" customWidth="1"/>
    <col min="2822" max="2822" width="8.85546875" style="31" customWidth="1"/>
    <col min="2823" max="2823" width="0" style="31" hidden="1" customWidth="1"/>
    <col min="2824" max="2824" width="18.7109375" style="31" customWidth="1"/>
    <col min="2825" max="2825" width="0" style="31" hidden="1" customWidth="1"/>
    <col min="2826" max="2826" width="9" style="31" customWidth="1"/>
    <col min="2827" max="2827" width="0" style="31" hidden="1" customWidth="1"/>
    <col min="2828" max="2828" width="17.42578125" style="31" customWidth="1"/>
    <col min="2829" max="2830" width="16.85546875" style="31" bestFit="1" customWidth="1"/>
    <col min="2831" max="3071" width="11.42578125" style="31"/>
    <col min="3072" max="3072" width="1.85546875" style="31" customWidth="1"/>
    <col min="3073" max="3073" width="47.140625" style="31" customWidth="1"/>
    <col min="3074" max="3074" width="19" style="31" customWidth="1"/>
    <col min="3075" max="3075" width="0" style="31" hidden="1" customWidth="1"/>
    <col min="3076" max="3076" width="18" style="31" customWidth="1"/>
    <col min="3077" max="3077" width="0" style="31" hidden="1" customWidth="1"/>
    <col min="3078" max="3078" width="8.85546875" style="31" customWidth="1"/>
    <col min="3079" max="3079" width="0" style="31" hidden="1" customWidth="1"/>
    <col min="3080" max="3080" width="18.7109375" style="31" customWidth="1"/>
    <col min="3081" max="3081" width="0" style="31" hidden="1" customWidth="1"/>
    <col min="3082" max="3082" width="9" style="31" customWidth="1"/>
    <col min="3083" max="3083" width="0" style="31" hidden="1" customWidth="1"/>
    <col min="3084" max="3084" width="17.42578125" style="31" customWidth="1"/>
    <col min="3085" max="3086" width="16.85546875" style="31" bestFit="1" customWidth="1"/>
    <col min="3087" max="3327" width="11.42578125" style="31"/>
    <col min="3328" max="3328" width="1.85546875" style="31" customWidth="1"/>
    <col min="3329" max="3329" width="47.140625" style="31" customWidth="1"/>
    <col min="3330" max="3330" width="19" style="31" customWidth="1"/>
    <col min="3331" max="3331" width="0" style="31" hidden="1" customWidth="1"/>
    <col min="3332" max="3332" width="18" style="31" customWidth="1"/>
    <col min="3333" max="3333" width="0" style="31" hidden="1" customWidth="1"/>
    <col min="3334" max="3334" width="8.85546875" style="31" customWidth="1"/>
    <col min="3335" max="3335" width="0" style="31" hidden="1" customWidth="1"/>
    <col min="3336" max="3336" width="18.7109375" style="31" customWidth="1"/>
    <col min="3337" max="3337" width="0" style="31" hidden="1" customWidth="1"/>
    <col min="3338" max="3338" width="9" style="31" customWidth="1"/>
    <col min="3339" max="3339" width="0" style="31" hidden="1" customWidth="1"/>
    <col min="3340" max="3340" width="17.42578125" style="31" customWidth="1"/>
    <col min="3341" max="3342" width="16.85546875" style="31" bestFit="1" customWidth="1"/>
    <col min="3343" max="3583" width="11.42578125" style="31"/>
    <col min="3584" max="3584" width="1.85546875" style="31" customWidth="1"/>
    <col min="3585" max="3585" width="47.140625" style="31" customWidth="1"/>
    <col min="3586" max="3586" width="19" style="31" customWidth="1"/>
    <col min="3587" max="3587" width="0" style="31" hidden="1" customWidth="1"/>
    <col min="3588" max="3588" width="18" style="31" customWidth="1"/>
    <col min="3589" max="3589" width="0" style="31" hidden="1" customWidth="1"/>
    <col min="3590" max="3590" width="8.85546875" style="31" customWidth="1"/>
    <col min="3591" max="3591" width="0" style="31" hidden="1" customWidth="1"/>
    <col min="3592" max="3592" width="18.7109375" style="31" customWidth="1"/>
    <col min="3593" max="3593" width="0" style="31" hidden="1" customWidth="1"/>
    <col min="3594" max="3594" width="9" style="31" customWidth="1"/>
    <col min="3595" max="3595" width="0" style="31" hidden="1" customWidth="1"/>
    <col min="3596" max="3596" width="17.42578125" style="31" customWidth="1"/>
    <col min="3597" max="3598" width="16.85546875" style="31" bestFit="1" customWidth="1"/>
    <col min="3599" max="3839" width="11.42578125" style="31"/>
    <col min="3840" max="3840" width="1.85546875" style="31" customWidth="1"/>
    <col min="3841" max="3841" width="47.140625" style="31" customWidth="1"/>
    <col min="3842" max="3842" width="19" style="31" customWidth="1"/>
    <col min="3843" max="3843" width="0" style="31" hidden="1" customWidth="1"/>
    <col min="3844" max="3844" width="18" style="31" customWidth="1"/>
    <col min="3845" max="3845" width="0" style="31" hidden="1" customWidth="1"/>
    <col min="3846" max="3846" width="8.85546875" style="31" customWidth="1"/>
    <col min="3847" max="3847" width="0" style="31" hidden="1" customWidth="1"/>
    <col min="3848" max="3848" width="18.7109375" style="31" customWidth="1"/>
    <col min="3849" max="3849" width="0" style="31" hidden="1" customWidth="1"/>
    <col min="3850" max="3850" width="9" style="31" customWidth="1"/>
    <col min="3851" max="3851" width="0" style="31" hidden="1" customWidth="1"/>
    <col min="3852" max="3852" width="17.42578125" style="31" customWidth="1"/>
    <col min="3853" max="3854" width="16.85546875" style="31" bestFit="1" customWidth="1"/>
    <col min="3855" max="4095" width="11.42578125" style="31"/>
    <col min="4096" max="4096" width="1.85546875" style="31" customWidth="1"/>
    <col min="4097" max="4097" width="47.140625" style="31" customWidth="1"/>
    <col min="4098" max="4098" width="19" style="31" customWidth="1"/>
    <col min="4099" max="4099" width="0" style="31" hidden="1" customWidth="1"/>
    <col min="4100" max="4100" width="18" style="31" customWidth="1"/>
    <col min="4101" max="4101" width="0" style="31" hidden="1" customWidth="1"/>
    <col min="4102" max="4102" width="8.85546875" style="31" customWidth="1"/>
    <col min="4103" max="4103" width="0" style="31" hidden="1" customWidth="1"/>
    <col min="4104" max="4104" width="18.7109375" style="31" customWidth="1"/>
    <col min="4105" max="4105" width="0" style="31" hidden="1" customWidth="1"/>
    <col min="4106" max="4106" width="9" style="31" customWidth="1"/>
    <col min="4107" max="4107" width="0" style="31" hidden="1" customWidth="1"/>
    <col min="4108" max="4108" width="17.42578125" style="31" customWidth="1"/>
    <col min="4109" max="4110" width="16.85546875" style="31" bestFit="1" customWidth="1"/>
    <col min="4111" max="4351" width="11.42578125" style="31"/>
    <col min="4352" max="4352" width="1.85546875" style="31" customWidth="1"/>
    <col min="4353" max="4353" width="47.140625" style="31" customWidth="1"/>
    <col min="4354" max="4354" width="19" style="31" customWidth="1"/>
    <col min="4355" max="4355" width="0" style="31" hidden="1" customWidth="1"/>
    <col min="4356" max="4356" width="18" style="31" customWidth="1"/>
    <col min="4357" max="4357" width="0" style="31" hidden="1" customWidth="1"/>
    <col min="4358" max="4358" width="8.85546875" style="31" customWidth="1"/>
    <col min="4359" max="4359" width="0" style="31" hidden="1" customWidth="1"/>
    <col min="4360" max="4360" width="18.7109375" style="31" customWidth="1"/>
    <col min="4361" max="4361" width="0" style="31" hidden="1" customWidth="1"/>
    <col min="4362" max="4362" width="9" style="31" customWidth="1"/>
    <col min="4363" max="4363" width="0" style="31" hidden="1" customWidth="1"/>
    <col min="4364" max="4364" width="17.42578125" style="31" customWidth="1"/>
    <col min="4365" max="4366" width="16.85546875" style="31" bestFit="1" customWidth="1"/>
    <col min="4367" max="4607" width="11.42578125" style="31"/>
    <col min="4608" max="4608" width="1.85546875" style="31" customWidth="1"/>
    <col min="4609" max="4609" width="47.140625" style="31" customWidth="1"/>
    <col min="4610" max="4610" width="19" style="31" customWidth="1"/>
    <col min="4611" max="4611" width="0" style="31" hidden="1" customWidth="1"/>
    <col min="4612" max="4612" width="18" style="31" customWidth="1"/>
    <col min="4613" max="4613" width="0" style="31" hidden="1" customWidth="1"/>
    <col min="4614" max="4614" width="8.85546875" style="31" customWidth="1"/>
    <col min="4615" max="4615" width="0" style="31" hidden="1" customWidth="1"/>
    <col min="4616" max="4616" width="18.7109375" style="31" customWidth="1"/>
    <col min="4617" max="4617" width="0" style="31" hidden="1" customWidth="1"/>
    <col min="4618" max="4618" width="9" style="31" customWidth="1"/>
    <col min="4619" max="4619" width="0" style="31" hidden="1" customWidth="1"/>
    <col min="4620" max="4620" width="17.42578125" style="31" customWidth="1"/>
    <col min="4621" max="4622" width="16.85546875" style="31" bestFit="1" customWidth="1"/>
    <col min="4623" max="4863" width="11.42578125" style="31"/>
    <col min="4864" max="4864" width="1.85546875" style="31" customWidth="1"/>
    <col min="4865" max="4865" width="47.140625" style="31" customWidth="1"/>
    <col min="4866" max="4866" width="19" style="31" customWidth="1"/>
    <col min="4867" max="4867" width="0" style="31" hidden="1" customWidth="1"/>
    <col min="4868" max="4868" width="18" style="31" customWidth="1"/>
    <col min="4869" max="4869" width="0" style="31" hidden="1" customWidth="1"/>
    <col min="4870" max="4870" width="8.85546875" style="31" customWidth="1"/>
    <col min="4871" max="4871" width="0" style="31" hidden="1" customWidth="1"/>
    <col min="4872" max="4872" width="18.7109375" style="31" customWidth="1"/>
    <col min="4873" max="4873" width="0" style="31" hidden="1" customWidth="1"/>
    <col min="4874" max="4874" width="9" style="31" customWidth="1"/>
    <col min="4875" max="4875" width="0" style="31" hidden="1" customWidth="1"/>
    <col min="4876" max="4876" width="17.42578125" style="31" customWidth="1"/>
    <col min="4877" max="4878" width="16.85546875" style="31" bestFit="1" customWidth="1"/>
    <col min="4879" max="5119" width="11.42578125" style="31"/>
    <col min="5120" max="5120" width="1.85546875" style="31" customWidth="1"/>
    <col min="5121" max="5121" width="47.140625" style="31" customWidth="1"/>
    <col min="5122" max="5122" width="19" style="31" customWidth="1"/>
    <col min="5123" max="5123" width="0" style="31" hidden="1" customWidth="1"/>
    <col min="5124" max="5124" width="18" style="31" customWidth="1"/>
    <col min="5125" max="5125" width="0" style="31" hidden="1" customWidth="1"/>
    <col min="5126" max="5126" width="8.85546875" style="31" customWidth="1"/>
    <col min="5127" max="5127" width="0" style="31" hidden="1" customWidth="1"/>
    <col min="5128" max="5128" width="18.7109375" style="31" customWidth="1"/>
    <col min="5129" max="5129" width="0" style="31" hidden="1" customWidth="1"/>
    <col min="5130" max="5130" width="9" style="31" customWidth="1"/>
    <col min="5131" max="5131" width="0" style="31" hidden="1" customWidth="1"/>
    <col min="5132" max="5132" width="17.42578125" style="31" customWidth="1"/>
    <col min="5133" max="5134" width="16.85546875" style="31" bestFit="1" customWidth="1"/>
    <col min="5135" max="5375" width="11.42578125" style="31"/>
    <col min="5376" max="5376" width="1.85546875" style="31" customWidth="1"/>
    <col min="5377" max="5377" width="47.140625" style="31" customWidth="1"/>
    <col min="5378" max="5378" width="19" style="31" customWidth="1"/>
    <col min="5379" max="5379" width="0" style="31" hidden="1" customWidth="1"/>
    <col min="5380" max="5380" width="18" style="31" customWidth="1"/>
    <col min="5381" max="5381" width="0" style="31" hidden="1" customWidth="1"/>
    <col min="5382" max="5382" width="8.85546875" style="31" customWidth="1"/>
    <col min="5383" max="5383" width="0" style="31" hidden="1" customWidth="1"/>
    <col min="5384" max="5384" width="18.7109375" style="31" customWidth="1"/>
    <col min="5385" max="5385" width="0" style="31" hidden="1" customWidth="1"/>
    <col min="5386" max="5386" width="9" style="31" customWidth="1"/>
    <col min="5387" max="5387" width="0" style="31" hidden="1" customWidth="1"/>
    <col min="5388" max="5388" width="17.42578125" style="31" customWidth="1"/>
    <col min="5389" max="5390" width="16.85546875" style="31" bestFit="1" customWidth="1"/>
    <col min="5391" max="5631" width="11.42578125" style="31"/>
    <col min="5632" max="5632" width="1.85546875" style="31" customWidth="1"/>
    <col min="5633" max="5633" width="47.140625" style="31" customWidth="1"/>
    <col min="5634" max="5634" width="19" style="31" customWidth="1"/>
    <col min="5635" max="5635" width="0" style="31" hidden="1" customWidth="1"/>
    <col min="5636" max="5636" width="18" style="31" customWidth="1"/>
    <col min="5637" max="5637" width="0" style="31" hidden="1" customWidth="1"/>
    <col min="5638" max="5638" width="8.85546875" style="31" customWidth="1"/>
    <col min="5639" max="5639" width="0" style="31" hidden="1" customWidth="1"/>
    <col min="5640" max="5640" width="18.7109375" style="31" customWidth="1"/>
    <col min="5641" max="5641" width="0" style="31" hidden="1" customWidth="1"/>
    <col min="5642" max="5642" width="9" style="31" customWidth="1"/>
    <col min="5643" max="5643" width="0" style="31" hidden="1" customWidth="1"/>
    <col min="5644" max="5644" width="17.42578125" style="31" customWidth="1"/>
    <col min="5645" max="5646" width="16.85546875" style="31" bestFit="1" customWidth="1"/>
    <col min="5647" max="5887" width="11.42578125" style="31"/>
    <col min="5888" max="5888" width="1.85546875" style="31" customWidth="1"/>
    <col min="5889" max="5889" width="47.140625" style="31" customWidth="1"/>
    <col min="5890" max="5890" width="19" style="31" customWidth="1"/>
    <col min="5891" max="5891" width="0" style="31" hidden="1" customWidth="1"/>
    <col min="5892" max="5892" width="18" style="31" customWidth="1"/>
    <col min="5893" max="5893" width="0" style="31" hidden="1" customWidth="1"/>
    <col min="5894" max="5894" width="8.85546875" style="31" customWidth="1"/>
    <col min="5895" max="5895" width="0" style="31" hidden="1" customWidth="1"/>
    <col min="5896" max="5896" width="18.7109375" style="31" customWidth="1"/>
    <col min="5897" max="5897" width="0" style="31" hidden="1" customWidth="1"/>
    <col min="5898" max="5898" width="9" style="31" customWidth="1"/>
    <col min="5899" max="5899" width="0" style="31" hidden="1" customWidth="1"/>
    <col min="5900" max="5900" width="17.42578125" style="31" customWidth="1"/>
    <col min="5901" max="5902" width="16.85546875" style="31" bestFit="1" customWidth="1"/>
    <col min="5903" max="6143" width="11.42578125" style="31"/>
    <col min="6144" max="6144" width="1.85546875" style="31" customWidth="1"/>
    <col min="6145" max="6145" width="47.140625" style="31" customWidth="1"/>
    <col min="6146" max="6146" width="19" style="31" customWidth="1"/>
    <col min="6147" max="6147" width="0" style="31" hidden="1" customWidth="1"/>
    <col min="6148" max="6148" width="18" style="31" customWidth="1"/>
    <col min="6149" max="6149" width="0" style="31" hidden="1" customWidth="1"/>
    <col min="6150" max="6150" width="8.85546875" style="31" customWidth="1"/>
    <col min="6151" max="6151" width="0" style="31" hidden="1" customWidth="1"/>
    <col min="6152" max="6152" width="18.7109375" style="31" customWidth="1"/>
    <col min="6153" max="6153" width="0" style="31" hidden="1" customWidth="1"/>
    <col min="6154" max="6154" width="9" style="31" customWidth="1"/>
    <col min="6155" max="6155" width="0" style="31" hidden="1" customWidth="1"/>
    <col min="6156" max="6156" width="17.42578125" style="31" customWidth="1"/>
    <col min="6157" max="6158" width="16.85546875" style="31" bestFit="1" customWidth="1"/>
    <col min="6159" max="6399" width="11.42578125" style="31"/>
    <col min="6400" max="6400" width="1.85546875" style="31" customWidth="1"/>
    <col min="6401" max="6401" width="47.140625" style="31" customWidth="1"/>
    <col min="6402" max="6402" width="19" style="31" customWidth="1"/>
    <col min="6403" max="6403" width="0" style="31" hidden="1" customWidth="1"/>
    <col min="6404" max="6404" width="18" style="31" customWidth="1"/>
    <col min="6405" max="6405" width="0" style="31" hidden="1" customWidth="1"/>
    <col min="6406" max="6406" width="8.85546875" style="31" customWidth="1"/>
    <col min="6407" max="6407" width="0" style="31" hidden="1" customWidth="1"/>
    <col min="6408" max="6408" width="18.7109375" style="31" customWidth="1"/>
    <col min="6409" max="6409" width="0" style="31" hidden="1" customWidth="1"/>
    <col min="6410" max="6410" width="9" style="31" customWidth="1"/>
    <col min="6411" max="6411" width="0" style="31" hidden="1" customWidth="1"/>
    <col min="6412" max="6412" width="17.42578125" style="31" customWidth="1"/>
    <col min="6413" max="6414" width="16.85546875" style="31" bestFit="1" customWidth="1"/>
    <col min="6415" max="6655" width="11.42578125" style="31"/>
    <col min="6656" max="6656" width="1.85546875" style="31" customWidth="1"/>
    <col min="6657" max="6657" width="47.140625" style="31" customWidth="1"/>
    <col min="6658" max="6658" width="19" style="31" customWidth="1"/>
    <col min="6659" max="6659" width="0" style="31" hidden="1" customWidth="1"/>
    <col min="6660" max="6660" width="18" style="31" customWidth="1"/>
    <col min="6661" max="6661" width="0" style="31" hidden="1" customWidth="1"/>
    <col min="6662" max="6662" width="8.85546875" style="31" customWidth="1"/>
    <col min="6663" max="6663" width="0" style="31" hidden="1" customWidth="1"/>
    <col min="6664" max="6664" width="18.7109375" style="31" customWidth="1"/>
    <col min="6665" max="6665" width="0" style="31" hidden="1" customWidth="1"/>
    <col min="6666" max="6666" width="9" style="31" customWidth="1"/>
    <col min="6667" max="6667" width="0" style="31" hidden="1" customWidth="1"/>
    <col min="6668" max="6668" width="17.42578125" style="31" customWidth="1"/>
    <col min="6669" max="6670" width="16.85546875" style="31" bestFit="1" customWidth="1"/>
    <col min="6671" max="6911" width="11.42578125" style="31"/>
    <col min="6912" max="6912" width="1.85546875" style="31" customWidth="1"/>
    <col min="6913" max="6913" width="47.140625" style="31" customWidth="1"/>
    <col min="6914" max="6914" width="19" style="31" customWidth="1"/>
    <col min="6915" max="6915" width="0" style="31" hidden="1" customWidth="1"/>
    <col min="6916" max="6916" width="18" style="31" customWidth="1"/>
    <col min="6917" max="6917" width="0" style="31" hidden="1" customWidth="1"/>
    <col min="6918" max="6918" width="8.85546875" style="31" customWidth="1"/>
    <col min="6919" max="6919" width="0" style="31" hidden="1" customWidth="1"/>
    <col min="6920" max="6920" width="18.7109375" style="31" customWidth="1"/>
    <col min="6921" max="6921" width="0" style="31" hidden="1" customWidth="1"/>
    <col min="6922" max="6922" width="9" style="31" customWidth="1"/>
    <col min="6923" max="6923" width="0" style="31" hidden="1" customWidth="1"/>
    <col min="6924" max="6924" width="17.42578125" style="31" customWidth="1"/>
    <col min="6925" max="6926" width="16.85546875" style="31" bestFit="1" customWidth="1"/>
    <col min="6927" max="7167" width="11.42578125" style="31"/>
    <col min="7168" max="7168" width="1.85546875" style="31" customWidth="1"/>
    <col min="7169" max="7169" width="47.140625" style="31" customWidth="1"/>
    <col min="7170" max="7170" width="19" style="31" customWidth="1"/>
    <col min="7171" max="7171" width="0" style="31" hidden="1" customWidth="1"/>
    <col min="7172" max="7172" width="18" style="31" customWidth="1"/>
    <col min="7173" max="7173" width="0" style="31" hidden="1" customWidth="1"/>
    <col min="7174" max="7174" width="8.85546875" style="31" customWidth="1"/>
    <col min="7175" max="7175" width="0" style="31" hidden="1" customWidth="1"/>
    <col min="7176" max="7176" width="18.7109375" style="31" customWidth="1"/>
    <col min="7177" max="7177" width="0" style="31" hidden="1" customWidth="1"/>
    <col min="7178" max="7178" width="9" style="31" customWidth="1"/>
    <col min="7179" max="7179" width="0" style="31" hidden="1" customWidth="1"/>
    <col min="7180" max="7180" width="17.42578125" style="31" customWidth="1"/>
    <col min="7181" max="7182" width="16.85546875" style="31" bestFit="1" customWidth="1"/>
    <col min="7183" max="7423" width="11.42578125" style="31"/>
    <col min="7424" max="7424" width="1.85546875" style="31" customWidth="1"/>
    <col min="7425" max="7425" width="47.140625" style="31" customWidth="1"/>
    <col min="7426" max="7426" width="19" style="31" customWidth="1"/>
    <col min="7427" max="7427" width="0" style="31" hidden="1" customWidth="1"/>
    <col min="7428" max="7428" width="18" style="31" customWidth="1"/>
    <col min="7429" max="7429" width="0" style="31" hidden="1" customWidth="1"/>
    <col min="7430" max="7430" width="8.85546875" style="31" customWidth="1"/>
    <col min="7431" max="7431" width="0" style="31" hidden="1" customWidth="1"/>
    <col min="7432" max="7432" width="18.7109375" style="31" customWidth="1"/>
    <col min="7433" max="7433" width="0" style="31" hidden="1" customWidth="1"/>
    <col min="7434" max="7434" width="9" style="31" customWidth="1"/>
    <col min="7435" max="7435" width="0" style="31" hidden="1" customWidth="1"/>
    <col min="7436" max="7436" width="17.42578125" style="31" customWidth="1"/>
    <col min="7437" max="7438" width="16.85546875" style="31" bestFit="1" customWidth="1"/>
    <col min="7439" max="7679" width="11.42578125" style="31"/>
    <col min="7680" max="7680" width="1.85546875" style="31" customWidth="1"/>
    <col min="7681" max="7681" width="47.140625" style="31" customWidth="1"/>
    <col min="7682" max="7682" width="19" style="31" customWidth="1"/>
    <col min="7683" max="7683" width="0" style="31" hidden="1" customWidth="1"/>
    <col min="7684" max="7684" width="18" style="31" customWidth="1"/>
    <col min="7685" max="7685" width="0" style="31" hidden="1" customWidth="1"/>
    <col min="7686" max="7686" width="8.85546875" style="31" customWidth="1"/>
    <col min="7687" max="7687" width="0" style="31" hidden="1" customWidth="1"/>
    <col min="7688" max="7688" width="18.7109375" style="31" customWidth="1"/>
    <col min="7689" max="7689" width="0" style="31" hidden="1" customWidth="1"/>
    <col min="7690" max="7690" width="9" style="31" customWidth="1"/>
    <col min="7691" max="7691" width="0" style="31" hidden="1" customWidth="1"/>
    <col min="7692" max="7692" width="17.42578125" style="31" customWidth="1"/>
    <col min="7693" max="7694" width="16.85546875" style="31" bestFit="1" customWidth="1"/>
    <col min="7695" max="7935" width="11.42578125" style="31"/>
    <col min="7936" max="7936" width="1.85546875" style="31" customWidth="1"/>
    <col min="7937" max="7937" width="47.140625" style="31" customWidth="1"/>
    <col min="7938" max="7938" width="19" style="31" customWidth="1"/>
    <col min="7939" max="7939" width="0" style="31" hidden="1" customWidth="1"/>
    <col min="7940" max="7940" width="18" style="31" customWidth="1"/>
    <col min="7941" max="7941" width="0" style="31" hidden="1" customWidth="1"/>
    <col min="7942" max="7942" width="8.85546875" style="31" customWidth="1"/>
    <col min="7943" max="7943" width="0" style="31" hidden="1" customWidth="1"/>
    <col min="7944" max="7944" width="18.7109375" style="31" customWidth="1"/>
    <col min="7945" max="7945" width="0" style="31" hidden="1" customWidth="1"/>
    <col min="7946" max="7946" width="9" style="31" customWidth="1"/>
    <col min="7947" max="7947" width="0" style="31" hidden="1" customWidth="1"/>
    <col min="7948" max="7948" width="17.42578125" style="31" customWidth="1"/>
    <col min="7949" max="7950" width="16.85546875" style="31" bestFit="1" customWidth="1"/>
    <col min="7951" max="8191" width="11.42578125" style="31"/>
    <col min="8192" max="8192" width="1.85546875" style="31" customWidth="1"/>
    <col min="8193" max="8193" width="47.140625" style="31" customWidth="1"/>
    <col min="8194" max="8194" width="19" style="31" customWidth="1"/>
    <col min="8195" max="8195" width="0" style="31" hidden="1" customWidth="1"/>
    <col min="8196" max="8196" width="18" style="31" customWidth="1"/>
    <col min="8197" max="8197" width="0" style="31" hidden="1" customWidth="1"/>
    <col min="8198" max="8198" width="8.85546875" style="31" customWidth="1"/>
    <col min="8199" max="8199" width="0" style="31" hidden="1" customWidth="1"/>
    <col min="8200" max="8200" width="18.7109375" style="31" customWidth="1"/>
    <col min="8201" max="8201" width="0" style="31" hidden="1" customWidth="1"/>
    <col min="8202" max="8202" width="9" style="31" customWidth="1"/>
    <col min="8203" max="8203" width="0" style="31" hidden="1" customWidth="1"/>
    <col min="8204" max="8204" width="17.42578125" style="31" customWidth="1"/>
    <col min="8205" max="8206" width="16.85546875" style="31" bestFit="1" customWidth="1"/>
    <col min="8207" max="8447" width="11.42578125" style="31"/>
    <col min="8448" max="8448" width="1.85546875" style="31" customWidth="1"/>
    <col min="8449" max="8449" width="47.140625" style="31" customWidth="1"/>
    <col min="8450" max="8450" width="19" style="31" customWidth="1"/>
    <col min="8451" max="8451" width="0" style="31" hidden="1" customWidth="1"/>
    <col min="8452" max="8452" width="18" style="31" customWidth="1"/>
    <col min="8453" max="8453" width="0" style="31" hidden="1" customWidth="1"/>
    <col min="8454" max="8454" width="8.85546875" style="31" customWidth="1"/>
    <col min="8455" max="8455" width="0" style="31" hidden="1" customWidth="1"/>
    <col min="8456" max="8456" width="18.7109375" style="31" customWidth="1"/>
    <col min="8457" max="8457" width="0" style="31" hidden="1" customWidth="1"/>
    <col min="8458" max="8458" width="9" style="31" customWidth="1"/>
    <col min="8459" max="8459" width="0" style="31" hidden="1" customWidth="1"/>
    <col min="8460" max="8460" width="17.42578125" style="31" customWidth="1"/>
    <col min="8461" max="8462" width="16.85546875" style="31" bestFit="1" customWidth="1"/>
    <col min="8463" max="8703" width="11.42578125" style="31"/>
    <col min="8704" max="8704" width="1.85546875" style="31" customWidth="1"/>
    <col min="8705" max="8705" width="47.140625" style="31" customWidth="1"/>
    <col min="8706" max="8706" width="19" style="31" customWidth="1"/>
    <col min="8707" max="8707" width="0" style="31" hidden="1" customWidth="1"/>
    <col min="8708" max="8708" width="18" style="31" customWidth="1"/>
    <col min="8709" max="8709" width="0" style="31" hidden="1" customWidth="1"/>
    <col min="8710" max="8710" width="8.85546875" style="31" customWidth="1"/>
    <col min="8711" max="8711" width="0" style="31" hidden="1" customWidth="1"/>
    <col min="8712" max="8712" width="18.7109375" style="31" customWidth="1"/>
    <col min="8713" max="8713" width="0" style="31" hidden="1" customWidth="1"/>
    <col min="8714" max="8714" width="9" style="31" customWidth="1"/>
    <col min="8715" max="8715" width="0" style="31" hidden="1" customWidth="1"/>
    <col min="8716" max="8716" width="17.42578125" style="31" customWidth="1"/>
    <col min="8717" max="8718" width="16.85546875" style="31" bestFit="1" customWidth="1"/>
    <col min="8719" max="8959" width="11.42578125" style="31"/>
    <col min="8960" max="8960" width="1.85546875" style="31" customWidth="1"/>
    <col min="8961" max="8961" width="47.140625" style="31" customWidth="1"/>
    <col min="8962" max="8962" width="19" style="31" customWidth="1"/>
    <col min="8963" max="8963" width="0" style="31" hidden="1" customWidth="1"/>
    <col min="8964" max="8964" width="18" style="31" customWidth="1"/>
    <col min="8965" max="8965" width="0" style="31" hidden="1" customWidth="1"/>
    <col min="8966" max="8966" width="8.85546875" style="31" customWidth="1"/>
    <col min="8967" max="8967" width="0" style="31" hidden="1" customWidth="1"/>
    <col min="8968" max="8968" width="18.7109375" style="31" customWidth="1"/>
    <col min="8969" max="8969" width="0" style="31" hidden="1" customWidth="1"/>
    <col min="8970" max="8970" width="9" style="31" customWidth="1"/>
    <col min="8971" max="8971" width="0" style="31" hidden="1" customWidth="1"/>
    <col min="8972" max="8972" width="17.42578125" style="31" customWidth="1"/>
    <col min="8973" max="8974" width="16.85546875" style="31" bestFit="1" customWidth="1"/>
    <col min="8975" max="9215" width="11.42578125" style="31"/>
    <col min="9216" max="9216" width="1.85546875" style="31" customWidth="1"/>
    <col min="9217" max="9217" width="47.140625" style="31" customWidth="1"/>
    <col min="9218" max="9218" width="19" style="31" customWidth="1"/>
    <col min="9219" max="9219" width="0" style="31" hidden="1" customWidth="1"/>
    <col min="9220" max="9220" width="18" style="31" customWidth="1"/>
    <col min="9221" max="9221" width="0" style="31" hidden="1" customWidth="1"/>
    <col min="9222" max="9222" width="8.85546875" style="31" customWidth="1"/>
    <col min="9223" max="9223" width="0" style="31" hidden="1" customWidth="1"/>
    <col min="9224" max="9224" width="18.7109375" style="31" customWidth="1"/>
    <col min="9225" max="9225" width="0" style="31" hidden="1" customWidth="1"/>
    <col min="9226" max="9226" width="9" style="31" customWidth="1"/>
    <col min="9227" max="9227" width="0" style="31" hidden="1" customWidth="1"/>
    <col min="9228" max="9228" width="17.42578125" style="31" customWidth="1"/>
    <col min="9229" max="9230" width="16.85546875" style="31" bestFit="1" customWidth="1"/>
    <col min="9231" max="9471" width="11.42578125" style="31"/>
    <col min="9472" max="9472" width="1.85546875" style="31" customWidth="1"/>
    <col min="9473" max="9473" width="47.140625" style="31" customWidth="1"/>
    <col min="9474" max="9474" width="19" style="31" customWidth="1"/>
    <col min="9475" max="9475" width="0" style="31" hidden="1" customWidth="1"/>
    <col min="9476" max="9476" width="18" style="31" customWidth="1"/>
    <col min="9477" max="9477" width="0" style="31" hidden="1" customWidth="1"/>
    <col min="9478" max="9478" width="8.85546875" style="31" customWidth="1"/>
    <col min="9479" max="9479" width="0" style="31" hidden="1" customWidth="1"/>
    <col min="9480" max="9480" width="18.7109375" style="31" customWidth="1"/>
    <col min="9481" max="9481" width="0" style="31" hidden="1" customWidth="1"/>
    <col min="9482" max="9482" width="9" style="31" customWidth="1"/>
    <col min="9483" max="9483" width="0" style="31" hidden="1" customWidth="1"/>
    <col min="9484" max="9484" width="17.42578125" style="31" customWidth="1"/>
    <col min="9485" max="9486" width="16.85546875" style="31" bestFit="1" customWidth="1"/>
    <col min="9487" max="9727" width="11.42578125" style="31"/>
    <col min="9728" max="9728" width="1.85546875" style="31" customWidth="1"/>
    <col min="9729" max="9729" width="47.140625" style="31" customWidth="1"/>
    <col min="9730" max="9730" width="19" style="31" customWidth="1"/>
    <col min="9731" max="9731" width="0" style="31" hidden="1" customWidth="1"/>
    <col min="9732" max="9732" width="18" style="31" customWidth="1"/>
    <col min="9733" max="9733" width="0" style="31" hidden="1" customWidth="1"/>
    <col min="9734" max="9734" width="8.85546875" style="31" customWidth="1"/>
    <col min="9735" max="9735" width="0" style="31" hidden="1" customWidth="1"/>
    <col min="9736" max="9736" width="18.7109375" style="31" customWidth="1"/>
    <col min="9737" max="9737" width="0" style="31" hidden="1" customWidth="1"/>
    <col min="9738" max="9738" width="9" style="31" customWidth="1"/>
    <col min="9739" max="9739" width="0" style="31" hidden="1" customWidth="1"/>
    <col min="9740" max="9740" width="17.42578125" style="31" customWidth="1"/>
    <col min="9741" max="9742" width="16.85546875" style="31" bestFit="1" customWidth="1"/>
    <col min="9743" max="9983" width="11.42578125" style="31"/>
    <col min="9984" max="9984" width="1.85546875" style="31" customWidth="1"/>
    <col min="9985" max="9985" width="47.140625" style="31" customWidth="1"/>
    <col min="9986" max="9986" width="19" style="31" customWidth="1"/>
    <col min="9987" max="9987" width="0" style="31" hidden="1" customWidth="1"/>
    <col min="9988" max="9988" width="18" style="31" customWidth="1"/>
    <col min="9989" max="9989" width="0" style="31" hidden="1" customWidth="1"/>
    <col min="9990" max="9990" width="8.85546875" style="31" customWidth="1"/>
    <col min="9991" max="9991" width="0" style="31" hidden="1" customWidth="1"/>
    <col min="9992" max="9992" width="18.7109375" style="31" customWidth="1"/>
    <col min="9993" max="9993" width="0" style="31" hidden="1" customWidth="1"/>
    <col min="9994" max="9994" width="9" style="31" customWidth="1"/>
    <col min="9995" max="9995" width="0" style="31" hidden="1" customWidth="1"/>
    <col min="9996" max="9996" width="17.42578125" style="31" customWidth="1"/>
    <col min="9997" max="9998" width="16.85546875" style="31" bestFit="1" customWidth="1"/>
    <col min="9999" max="10239" width="11.42578125" style="31"/>
    <col min="10240" max="10240" width="1.85546875" style="31" customWidth="1"/>
    <col min="10241" max="10241" width="47.140625" style="31" customWidth="1"/>
    <col min="10242" max="10242" width="19" style="31" customWidth="1"/>
    <col min="10243" max="10243" width="0" style="31" hidden="1" customWidth="1"/>
    <col min="10244" max="10244" width="18" style="31" customWidth="1"/>
    <col min="10245" max="10245" width="0" style="31" hidden="1" customWidth="1"/>
    <col min="10246" max="10246" width="8.85546875" style="31" customWidth="1"/>
    <col min="10247" max="10247" width="0" style="31" hidden="1" customWidth="1"/>
    <col min="10248" max="10248" width="18.7109375" style="31" customWidth="1"/>
    <col min="10249" max="10249" width="0" style="31" hidden="1" customWidth="1"/>
    <col min="10250" max="10250" width="9" style="31" customWidth="1"/>
    <col min="10251" max="10251" width="0" style="31" hidden="1" customWidth="1"/>
    <col min="10252" max="10252" width="17.42578125" style="31" customWidth="1"/>
    <col min="10253" max="10254" width="16.85546875" style="31" bestFit="1" customWidth="1"/>
    <col min="10255" max="10495" width="11.42578125" style="31"/>
    <col min="10496" max="10496" width="1.85546875" style="31" customWidth="1"/>
    <col min="10497" max="10497" width="47.140625" style="31" customWidth="1"/>
    <col min="10498" max="10498" width="19" style="31" customWidth="1"/>
    <col min="10499" max="10499" width="0" style="31" hidden="1" customWidth="1"/>
    <col min="10500" max="10500" width="18" style="31" customWidth="1"/>
    <col min="10501" max="10501" width="0" style="31" hidden="1" customWidth="1"/>
    <col min="10502" max="10502" width="8.85546875" style="31" customWidth="1"/>
    <col min="10503" max="10503" width="0" style="31" hidden="1" customWidth="1"/>
    <col min="10504" max="10504" width="18.7109375" style="31" customWidth="1"/>
    <col min="10505" max="10505" width="0" style="31" hidden="1" customWidth="1"/>
    <col min="10506" max="10506" width="9" style="31" customWidth="1"/>
    <col min="10507" max="10507" width="0" style="31" hidden="1" customWidth="1"/>
    <col min="10508" max="10508" width="17.42578125" style="31" customWidth="1"/>
    <col min="10509" max="10510" width="16.85546875" style="31" bestFit="1" customWidth="1"/>
    <col min="10511" max="10751" width="11.42578125" style="31"/>
    <col min="10752" max="10752" width="1.85546875" style="31" customWidth="1"/>
    <col min="10753" max="10753" width="47.140625" style="31" customWidth="1"/>
    <col min="10754" max="10754" width="19" style="31" customWidth="1"/>
    <col min="10755" max="10755" width="0" style="31" hidden="1" customWidth="1"/>
    <col min="10756" max="10756" width="18" style="31" customWidth="1"/>
    <col min="10757" max="10757" width="0" style="31" hidden="1" customWidth="1"/>
    <col min="10758" max="10758" width="8.85546875" style="31" customWidth="1"/>
    <col min="10759" max="10759" width="0" style="31" hidden="1" customWidth="1"/>
    <col min="10760" max="10760" width="18.7109375" style="31" customWidth="1"/>
    <col min="10761" max="10761" width="0" style="31" hidden="1" customWidth="1"/>
    <col min="10762" max="10762" width="9" style="31" customWidth="1"/>
    <col min="10763" max="10763" width="0" style="31" hidden="1" customWidth="1"/>
    <col min="10764" max="10764" width="17.42578125" style="31" customWidth="1"/>
    <col min="10765" max="10766" width="16.85546875" style="31" bestFit="1" customWidth="1"/>
    <col min="10767" max="11007" width="11.42578125" style="31"/>
    <col min="11008" max="11008" width="1.85546875" style="31" customWidth="1"/>
    <col min="11009" max="11009" width="47.140625" style="31" customWidth="1"/>
    <col min="11010" max="11010" width="19" style="31" customWidth="1"/>
    <col min="11011" max="11011" width="0" style="31" hidden="1" customWidth="1"/>
    <col min="11012" max="11012" width="18" style="31" customWidth="1"/>
    <col min="11013" max="11013" width="0" style="31" hidden="1" customWidth="1"/>
    <col min="11014" max="11014" width="8.85546875" style="31" customWidth="1"/>
    <col min="11015" max="11015" width="0" style="31" hidden="1" customWidth="1"/>
    <col min="11016" max="11016" width="18.7109375" style="31" customWidth="1"/>
    <col min="11017" max="11017" width="0" style="31" hidden="1" customWidth="1"/>
    <col min="11018" max="11018" width="9" style="31" customWidth="1"/>
    <col min="11019" max="11019" width="0" style="31" hidden="1" customWidth="1"/>
    <col min="11020" max="11020" width="17.42578125" style="31" customWidth="1"/>
    <col min="11021" max="11022" width="16.85546875" style="31" bestFit="1" customWidth="1"/>
    <col min="11023" max="11263" width="11.42578125" style="31"/>
    <col min="11264" max="11264" width="1.85546875" style="31" customWidth="1"/>
    <col min="11265" max="11265" width="47.140625" style="31" customWidth="1"/>
    <col min="11266" max="11266" width="19" style="31" customWidth="1"/>
    <col min="11267" max="11267" width="0" style="31" hidden="1" customWidth="1"/>
    <col min="11268" max="11268" width="18" style="31" customWidth="1"/>
    <col min="11269" max="11269" width="0" style="31" hidden="1" customWidth="1"/>
    <col min="11270" max="11270" width="8.85546875" style="31" customWidth="1"/>
    <col min="11271" max="11271" width="0" style="31" hidden="1" customWidth="1"/>
    <col min="11272" max="11272" width="18.7109375" style="31" customWidth="1"/>
    <col min="11273" max="11273" width="0" style="31" hidden="1" customWidth="1"/>
    <col min="11274" max="11274" width="9" style="31" customWidth="1"/>
    <col min="11275" max="11275" width="0" style="31" hidden="1" customWidth="1"/>
    <col min="11276" max="11276" width="17.42578125" style="31" customWidth="1"/>
    <col min="11277" max="11278" width="16.85546875" style="31" bestFit="1" customWidth="1"/>
    <col min="11279" max="11519" width="11.42578125" style="31"/>
    <col min="11520" max="11520" width="1.85546875" style="31" customWidth="1"/>
    <col min="11521" max="11521" width="47.140625" style="31" customWidth="1"/>
    <col min="11522" max="11522" width="19" style="31" customWidth="1"/>
    <col min="11523" max="11523" width="0" style="31" hidden="1" customWidth="1"/>
    <col min="11524" max="11524" width="18" style="31" customWidth="1"/>
    <col min="11525" max="11525" width="0" style="31" hidden="1" customWidth="1"/>
    <col min="11526" max="11526" width="8.85546875" style="31" customWidth="1"/>
    <col min="11527" max="11527" width="0" style="31" hidden="1" customWidth="1"/>
    <col min="11528" max="11528" width="18.7109375" style="31" customWidth="1"/>
    <col min="11529" max="11529" width="0" style="31" hidden="1" customWidth="1"/>
    <col min="11530" max="11530" width="9" style="31" customWidth="1"/>
    <col min="11531" max="11531" width="0" style="31" hidden="1" customWidth="1"/>
    <col min="11532" max="11532" width="17.42578125" style="31" customWidth="1"/>
    <col min="11533" max="11534" width="16.85546875" style="31" bestFit="1" customWidth="1"/>
    <col min="11535" max="11775" width="11.42578125" style="31"/>
    <col min="11776" max="11776" width="1.85546875" style="31" customWidth="1"/>
    <col min="11777" max="11777" width="47.140625" style="31" customWidth="1"/>
    <col min="11778" max="11778" width="19" style="31" customWidth="1"/>
    <col min="11779" max="11779" width="0" style="31" hidden="1" customWidth="1"/>
    <col min="11780" max="11780" width="18" style="31" customWidth="1"/>
    <col min="11781" max="11781" width="0" style="31" hidden="1" customWidth="1"/>
    <col min="11782" max="11782" width="8.85546875" style="31" customWidth="1"/>
    <col min="11783" max="11783" width="0" style="31" hidden="1" customWidth="1"/>
    <col min="11784" max="11784" width="18.7109375" style="31" customWidth="1"/>
    <col min="11785" max="11785" width="0" style="31" hidden="1" customWidth="1"/>
    <col min="11786" max="11786" width="9" style="31" customWidth="1"/>
    <col min="11787" max="11787" width="0" style="31" hidden="1" customWidth="1"/>
    <col min="11788" max="11788" width="17.42578125" style="31" customWidth="1"/>
    <col min="11789" max="11790" width="16.85546875" style="31" bestFit="1" customWidth="1"/>
    <col min="11791" max="12031" width="11.42578125" style="31"/>
    <col min="12032" max="12032" width="1.85546875" style="31" customWidth="1"/>
    <col min="12033" max="12033" width="47.140625" style="31" customWidth="1"/>
    <col min="12034" max="12034" width="19" style="31" customWidth="1"/>
    <col min="12035" max="12035" width="0" style="31" hidden="1" customWidth="1"/>
    <col min="12036" max="12036" width="18" style="31" customWidth="1"/>
    <col min="12037" max="12037" width="0" style="31" hidden="1" customWidth="1"/>
    <col min="12038" max="12038" width="8.85546875" style="31" customWidth="1"/>
    <col min="12039" max="12039" width="0" style="31" hidden="1" customWidth="1"/>
    <col min="12040" max="12040" width="18.7109375" style="31" customWidth="1"/>
    <col min="12041" max="12041" width="0" style="31" hidden="1" customWidth="1"/>
    <col min="12042" max="12042" width="9" style="31" customWidth="1"/>
    <col min="12043" max="12043" width="0" style="31" hidden="1" customWidth="1"/>
    <col min="12044" max="12044" width="17.42578125" style="31" customWidth="1"/>
    <col min="12045" max="12046" width="16.85546875" style="31" bestFit="1" customWidth="1"/>
    <col min="12047" max="12287" width="11.42578125" style="31"/>
    <col min="12288" max="12288" width="1.85546875" style="31" customWidth="1"/>
    <col min="12289" max="12289" width="47.140625" style="31" customWidth="1"/>
    <col min="12290" max="12290" width="19" style="31" customWidth="1"/>
    <col min="12291" max="12291" width="0" style="31" hidden="1" customWidth="1"/>
    <col min="12292" max="12292" width="18" style="31" customWidth="1"/>
    <col min="12293" max="12293" width="0" style="31" hidden="1" customWidth="1"/>
    <col min="12294" max="12294" width="8.85546875" style="31" customWidth="1"/>
    <col min="12295" max="12295" width="0" style="31" hidden="1" customWidth="1"/>
    <col min="12296" max="12296" width="18.7109375" style="31" customWidth="1"/>
    <col min="12297" max="12297" width="0" style="31" hidden="1" customWidth="1"/>
    <col min="12298" max="12298" width="9" style="31" customWidth="1"/>
    <col min="12299" max="12299" width="0" style="31" hidden="1" customWidth="1"/>
    <col min="12300" max="12300" width="17.42578125" style="31" customWidth="1"/>
    <col min="12301" max="12302" width="16.85546875" style="31" bestFit="1" customWidth="1"/>
    <col min="12303" max="12543" width="11.42578125" style="31"/>
    <col min="12544" max="12544" width="1.85546875" style="31" customWidth="1"/>
    <col min="12545" max="12545" width="47.140625" style="31" customWidth="1"/>
    <col min="12546" max="12546" width="19" style="31" customWidth="1"/>
    <col min="12547" max="12547" width="0" style="31" hidden="1" customWidth="1"/>
    <col min="12548" max="12548" width="18" style="31" customWidth="1"/>
    <col min="12549" max="12549" width="0" style="31" hidden="1" customWidth="1"/>
    <col min="12550" max="12550" width="8.85546875" style="31" customWidth="1"/>
    <col min="12551" max="12551" width="0" style="31" hidden="1" customWidth="1"/>
    <col min="12552" max="12552" width="18.7109375" style="31" customWidth="1"/>
    <col min="12553" max="12553" width="0" style="31" hidden="1" customWidth="1"/>
    <col min="12554" max="12554" width="9" style="31" customWidth="1"/>
    <col min="12555" max="12555" width="0" style="31" hidden="1" customWidth="1"/>
    <col min="12556" max="12556" width="17.42578125" style="31" customWidth="1"/>
    <col min="12557" max="12558" width="16.85546875" style="31" bestFit="1" customWidth="1"/>
    <col min="12559" max="12799" width="11.42578125" style="31"/>
    <col min="12800" max="12800" width="1.85546875" style="31" customWidth="1"/>
    <col min="12801" max="12801" width="47.140625" style="31" customWidth="1"/>
    <col min="12802" max="12802" width="19" style="31" customWidth="1"/>
    <col min="12803" max="12803" width="0" style="31" hidden="1" customWidth="1"/>
    <col min="12804" max="12804" width="18" style="31" customWidth="1"/>
    <col min="12805" max="12805" width="0" style="31" hidden="1" customWidth="1"/>
    <col min="12806" max="12806" width="8.85546875" style="31" customWidth="1"/>
    <col min="12807" max="12807" width="0" style="31" hidden="1" customWidth="1"/>
    <col min="12808" max="12808" width="18.7109375" style="31" customWidth="1"/>
    <col min="12809" max="12809" width="0" style="31" hidden="1" customWidth="1"/>
    <col min="12810" max="12810" width="9" style="31" customWidth="1"/>
    <col min="12811" max="12811" width="0" style="31" hidden="1" customWidth="1"/>
    <col min="12812" max="12812" width="17.42578125" style="31" customWidth="1"/>
    <col min="12813" max="12814" width="16.85546875" style="31" bestFit="1" customWidth="1"/>
    <col min="12815" max="13055" width="11.42578125" style="31"/>
    <col min="13056" max="13056" width="1.85546875" style="31" customWidth="1"/>
    <col min="13057" max="13057" width="47.140625" style="31" customWidth="1"/>
    <col min="13058" max="13058" width="19" style="31" customWidth="1"/>
    <col min="13059" max="13059" width="0" style="31" hidden="1" customWidth="1"/>
    <col min="13060" max="13060" width="18" style="31" customWidth="1"/>
    <col min="13061" max="13061" width="0" style="31" hidden="1" customWidth="1"/>
    <col min="13062" max="13062" width="8.85546875" style="31" customWidth="1"/>
    <col min="13063" max="13063" width="0" style="31" hidden="1" customWidth="1"/>
    <col min="13064" max="13064" width="18.7109375" style="31" customWidth="1"/>
    <col min="13065" max="13065" width="0" style="31" hidden="1" customWidth="1"/>
    <col min="13066" max="13066" width="9" style="31" customWidth="1"/>
    <col min="13067" max="13067" width="0" style="31" hidden="1" customWidth="1"/>
    <col min="13068" max="13068" width="17.42578125" style="31" customWidth="1"/>
    <col min="13069" max="13070" width="16.85546875" style="31" bestFit="1" customWidth="1"/>
    <col min="13071" max="13311" width="11.42578125" style="31"/>
    <col min="13312" max="13312" width="1.85546875" style="31" customWidth="1"/>
    <col min="13313" max="13313" width="47.140625" style="31" customWidth="1"/>
    <col min="13314" max="13314" width="19" style="31" customWidth="1"/>
    <col min="13315" max="13315" width="0" style="31" hidden="1" customWidth="1"/>
    <col min="13316" max="13316" width="18" style="31" customWidth="1"/>
    <col min="13317" max="13317" width="0" style="31" hidden="1" customWidth="1"/>
    <col min="13318" max="13318" width="8.85546875" style="31" customWidth="1"/>
    <col min="13319" max="13319" width="0" style="31" hidden="1" customWidth="1"/>
    <col min="13320" max="13320" width="18.7109375" style="31" customWidth="1"/>
    <col min="13321" max="13321" width="0" style="31" hidden="1" customWidth="1"/>
    <col min="13322" max="13322" width="9" style="31" customWidth="1"/>
    <col min="13323" max="13323" width="0" style="31" hidden="1" customWidth="1"/>
    <col min="13324" max="13324" width="17.42578125" style="31" customWidth="1"/>
    <col min="13325" max="13326" width="16.85546875" style="31" bestFit="1" customWidth="1"/>
    <col min="13327" max="13567" width="11.42578125" style="31"/>
    <col min="13568" max="13568" width="1.85546875" style="31" customWidth="1"/>
    <col min="13569" max="13569" width="47.140625" style="31" customWidth="1"/>
    <col min="13570" max="13570" width="19" style="31" customWidth="1"/>
    <col min="13571" max="13571" width="0" style="31" hidden="1" customWidth="1"/>
    <col min="13572" max="13572" width="18" style="31" customWidth="1"/>
    <col min="13573" max="13573" width="0" style="31" hidden="1" customWidth="1"/>
    <col min="13574" max="13574" width="8.85546875" style="31" customWidth="1"/>
    <col min="13575" max="13575" width="0" style="31" hidden="1" customWidth="1"/>
    <col min="13576" max="13576" width="18.7109375" style="31" customWidth="1"/>
    <col min="13577" max="13577" width="0" style="31" hidden="1" customWidth="1"/>
    <col min="13578" max="13578" width="9" style="31" customWidth="1"/>
    <col min="13579" max="13579" width="0" style="31" hidden="1" customWidth="1"/>
    <col min="13580" max="13580" width="17.42578125" style="31" customWidth="1"/>
    <col min="13581" max="13582" width="16.85546875" style="31" bestFit="1" customWidth="1"/>
    <col min="13583" max="13823" width="11.42578125" style="31"/>
    <col min="13824" max="13824" width="1.85546875" style="31" customWidth="1"/>
    <col min="13825" max="13825" width="47.140625" style="31" customWidth="1"/>
    <col min="13826" max="13826" width="19" style="31" customWidth="1"/>
    <col min="13827" max="13827" width="0" style="31" hidden="1" customWidth="1"/>
    <col min="13828" max="13828" width="18" style="31" customWidth="1"/>
    <col min="13829" max="13829" width="0" style="31" hidden="1" customWidth="1"/>
    <col min="13830" max="13830" width="8.85546875" style="31" customWidth="1"/>
    <col min="13831" max="13831" width="0" style="31" hidden="1" customWidth="1"/>
    <col min="13832" max="13832" width="18.7109375" style="31" customWidth="1"/>
    <col min="13833" max="13833" width="0" style="31" hidden="1" customWidth="1"/>
    <col min="13834" max="13834" width="9" style="31" customWidth="1"/>
    <col min="13835" max="13835" width="0" style="31" hidden="1" customWidth="1"/>
    <col min="13836" max="13836" width="17.42578125" style="31" customWidth="1"/>
    <col min="13837" max="13838" width="16.85546875" style="31" bestFit="1" customWidth="1"/>
    <col min="13839" max="14079" width="11.42578125" style="31"/>
    <col min="14080" max="14080" width="1.85546875" style="31" customWidth="1"/>
    <col min="14081" max="14081" width="47.140625" style="31" customWidth="1"/>
    <col min="14082" max="14082" width="19" style="31" customWidth="1"/>
    <col min="14083" max="14083" width="0" style="31" hidden="1" customWidth="1"/>
    <col min="14084" max="14084" width="18" style="31" customWidth="1"/>
    <col min="14085" max="14085" width="0" style="31" hidden="1" customWidth="1"/>
    <col min="14086" max="14086" width="8.85546875" style="31" customWidth="1"/>
    <col min="14087" max="14087" width="0" style="31" hidden="1" customWidth="1"/>
    <col min="14088" max="14088" width="18.7109375" style="31" customWidth="1"/>
    <col min="14089" max="14089" width="0" style="31" hidden="1" customWidth="1"/>
    <col min="14090" max="14090" width="9" style="31" customWidth="1"/>
    <col min="14091" max="14091" width="0" style="31" hidden="1" customWidth="1"/>
    <col min="14092" max="14092" width="17.42578125" style="31" customWidth="1"/>
    <col min="14093" max="14094" width="16.85546875" style="31" bestFit="1" customWidth="1"/>
    <col min="14095" max="14335" width="11.42578125" style="31"/>
    <col min="14336" max="14336" width="1.85546875" style="31" customWidth="1"/>
    <col min="14337" max="14337" width="47.140625" style="31" customWidth="1"/>
    <col min="14338" max="14338" width="19" style="31" customWidth="1"/>
    <col min="14339" max="14339" width="0" style="31" hidden="1" customWidth="1"/>
    <col min="14340" max="14340" width="18" style="31" customWidth="1"/>
    <col min="14341" max="14341" width="0" style="31" hidden="1" customWidth="1"/>
    <col min="14342" max="14342" width="8.85546875" style="31" customWidth="1"/>
    <col min="14343" max="14343" width="0" style="31" hidden="1" customWidth="1"/>
    <col min="14344" max="14344" width="18.7109375" style="31" customWidth="1"/>
    <col min="14345" max="14345" width="0" style="31" hidden="1" customWidth="1"/>
    <col min="14346" max="14346" width="9" style="31" customWidth="1"/>
    <col min="14347" max="14347" width="0" style="31" hidden="1" customWidth="1"/>
    <col min="14348" max="14348" width="17.42578125" style="31" customWidth="1"/>
    <col min="14349" max="14350" width="16.85546875" style="31" bestFit="1" customWidth="1"/>
    <col min="14351" max="14591" width="11.42578125" style="31"/>
    <col min="14592" max="14592" width="1.85546875" style="31" customWidth="1"/>
    <col min="14593" max="14593" width="47.140625" style="31" customWidth="1"/>
    <col min="14594" max="14594" width="19" style="31" customWidth="1"/>
    <col min="14595" max="14595" width="0" style="31" hidden="1" customWidth="1"/>
    <col min="14596" max="14596" width="18" style="31" customWidth="1"/>
    <col min="14597" max="14597" width="0" style="31" hidden="1" customWidth="1"/>
    <col min="14598" max="14598" width="8.85546875" style="31" customWidth="1"/>
    <col min="14599" max="14599" width="0" style="31" hidden="1" customWidth="1"/>
    <col min="14600" max="14600" width="18.7109375" style="31" customWidth="1"/>
    <col min="14601" max="14601" width="0" style="31" hidden="1" customWidth="1"/>
    <col min="14602" max="14602" width="9" style="31" customWidth="1"/>
    <col min="14603" max="14603" width="0" style="31" hidden="1" customWidth="1"/>
    <col min="14604" max="14604" width="17.42578125" style="31" customWidth="1"/>
    <col min="14605" max="14606" width="16.85546875" style="31" bestFit="1" customWidth="1"/>
    <col min="14607" max="14847" width="11.42578125" style="31"/>
    <col min="14848" max="14848" width="1.85546875" style="31" customWidth="1"/>
    <col min="14849" max="14849" width="47.140625" style="31" customWidth="1"/>
    <col min="14850" max="14850" width="19" style="31" customWidth="1"/>
    <col min="14851" max="14851" width="0" style="31" hidden="1" customWidth="1"/>
    <col min="14852" max="14852" width="18" style="31" customWidth="1"/>
    <col min="14853" max="14853" width="0" style="31" hidden="1" customWidth="1"/>
    <col min="14854" max="14854" width="8.85546875" style="31" customWidth="1"/>
    <col min="14855" max="14855" width="0" style="31" hidden="1" customWidth="1"/>
    <col min="14856" max="14856" width="18.7109375" style="31" customWidth="1"/>
    <col min="14857" max="14857" width="0" style="31" hidden="1" customWidth="1"/>
    <col min="14858" max="14858" width="9" style="31" customWidth="1"/>
    <col min="14859" max="14859" width="0" style="31" hidden="1" customWidth="1"/>
    <col min="14860" max="14860" width="17.42578125" style="31" customWidth="1"/>
    <col min="14861" max="14862" width="16.85546875" style="31" bestFit="1" customWidth="1"/>
    <col min="14863" max="15103" width="11.42578125" style="31"/>
    <col min="15104" max="15104" width="1.85546875" style="31" customWidth="1"/>
    <col min="15105" max="15105" width="47.140625" style="31" customWidth="1"/>
    <col min="15106" max="15106" width="19" style="31" customWidth="1"/>
    <col min="15107" max="15107" width="0" style="31" hidden="1" customWidth="1"/>
    <col min="15108" max="15108" width="18" style="31" customWidth="1"/>
    <col min="15109" max="15109" width="0" style="31" hidden="1" customWidth="1"/>
    <col min="15110" max="15110" width="8.85546875" style="31" customWidth="1"/>
    <col min="15111" max="15111" width="0" style="31" hidden="1" customWidth="1"/>
    <col min="15112" max="15112" width="18.7109375" style="31" customWidth="1"/>
    <col min="15113" max="15113" width="0" style="31" hidden="1" customWidth="1"/>
    <col min="15114" max="15114" width="9" style="31" customWidth="1"/>
    <col min="15115" max="15115" width="0" style="31" hidden="1" customWidth="1"/>
    <col min="15116" max="15116" width="17.42578125" style="31" customWidth="1"/>
    <col min="15117" max="15118" width="16.85546875" style="31" bestFit="1" customWidth="1"/>
    <col min="15119" max="15359" width="11.42578125" style="31"/>
    <col min="15360" max="15360" width="1.85546875" style="31" customWidth="1"/>
    <col min="15361" max="15361" width="47.140625" style="31" customWidth="1"/>
    <col min="15362" max="15362" width="19" style="31" customWidth="1"/>
    <col min="15363" max="15363" width="0" style="31" hidden="1" customWidth="1"/>
    <col min="15364" max="15364" width="18" style="31" customWidth="1"/>
    <col min="15365" max="15365" width="0" style="31" hidden="1" customWidth="1"/>
    <col min="15366" max="15366" width="8.85546875" style="31" customWidth="1"/>
    <col min="15367" max="15367" width="0" style="31" hidden="1" customWidth="1"/>
    <col min="15368" max="15368" width="18.7109375" style="31" customWidth="1"/>
    <col min="15369" max="15369" width="0" style="31" hidden="1" customWidth="1"/>
    <col min="15370" max="15370" width="9" style="31" customWidth="1"/>
    <col min="15371" max="15371" width="0" style="31" hidden="1" customWidth="1"/>
    <col min="15372" max="15372" width="17.42578125" style="31" customWidth="1"/>
    <col min="15373" max="15374" width="16.85546875" style="31" bestFit="1" customWidth="1"/>
    <col min="15375" max="15615" width="11.42578125" style="31"/>
    <col min="15616" max="15616" width="1.85546875" style="31" customWidth="1"/>
    <col min="15617" max="15617" width="47.140625" style="31" customWidth="1"/>
    <col min="15618" max="15618" width="19" style="31" customWidth="1"/>
    <col min="15619" max="15619" width="0" style="31" hidden="1" customWidth="1"/>
    <col min="15620" max="15620" width="18" style="31" customWidth="1"/>
    <col min="15621" max="15621" width="0" style="31" hidden="1" customWidth="1"/>
    <col min="15622" max="15622" width="8.85546875" style="31" customWidth="1"/>
    <col min="15623" max="15623" width="0" style="31" hidden="1" customWidth="1"/>
    <col min="15624" max="15624" width="18.7109375" style="31" customWidth="1"/>
    <col min="15625" max="15625" width="0" style="31" hidden="1" customWidth="1"/>
    <col min="15626" max="15626" width="9" style="31" customWidth="1"/>
    <col min="15627" max="15627" width="0" style="31" hidden="1" customWidth="1"/>
    <col min="15628" max="15628" width="17.42578125" style="31" customWidth="1"/>
    <col min="15629" max="15630" width="16.85546875" style="31" bestFit="1" customWidth="1"/>
    <col min="15631" max="15871" width="11.42578125" style="31"/>
    <col min="15872" max="15872" width="1.85546875" style="31" customWidth="1"/>
    <col min="15873" max="15873" width="47.140625" style="31" customWidth="1"/>
    <col min="15874" max="15874" width="19" style="31" customWidth="1"/>
    <col min="15875" max="15875" width="0" style="31" hidden="1" customWidth="1"/>
    <col min="15876" max="15876" width="18" style="31" customWidth="1"/>
    <col min="15877" max="15877" width="0" style="31" hidden="1" customWidth="1"/>
    <col min="15878" max="15878" width="8.85546875" style="31" customWidth="1"/>
    <col min="15879" max="15879" width="0" style="31" hidden="1" customWidth="1"/>
    <col min="15880" max="15880" width="18.7109375" style="31" customWidth="1"/>
    <col min="15881" max="15881" width="0" style="31" hidden="1" customWidth="1"/>
    <col min="15882" max="15882" width="9" style="31" customWidth="1"/>
    <col min="15883" max="15883" width="0" style="31" hidden="1" customWidth="1"/>
    <col min="15884" max="15884" width="17.42578125" style="31" customWidth="1"/>
    <col min="15885" max="15886" width="16.85546875" style="31" bestFit="1" customWidth="1"/>
    <col min="15887" max="16127" width="11.42578125" style="31"/>
    <col min="16128" max="16128" width="1.85546875" style="31" customWidth="1"/>
    <col min="16129" max="16129" width="47.140625" style="31" customWidth="1"/>
    <col min="16130" max="16130" width="19" style="31" customWidth="1"/>
    <col min="16131" max="16131" width="0" style="31" hidden="1" customWidth="1"/>
    <col min="16132" max="16132" width="18" style="31" customWidth="1"/>
    <col min="16133" max="16133" width="0" style="31" hidden="1" customWidth="1"/>
    <col min="16134" max="16134" width="8.85546875" style="31" customWidth="1"/>
    <col min="16135" max="16135" width="0" style="31" hidden="1" customWidth="1"/>
    <col min="16136" max="16136" width="18.7109375" style="31" customWidth="1"/>
    <col min="16137" max="16137" width="0" style="31" hidden="1" customWidth="1"/>
    <col min="16138" max="16138" width="9" style="31" customWidth="1"/>
    <col min="16139" max="16139" width="0" style="31" hidden="1" customWidth="1"/>
    <col min="16140" max="16140" width="17.42578125" style="31" customWidth="1"/>
    <col min="16141" max="16142" width="16.85546875" style="31" bestFit="1" customWidth="1"/>
    <col min="16143" max="16384" width="11.42578125" style="31"/>
  </cols>
  <sheetData>
    <row r="2" spans="1:16" ht="18.75" x14ac:dyDescent="0.25">
      <c r="B2" s="237" t="s">
        <v>226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32"/>
    </row>
    <row r="3" spans="1:16" ht="18.75" x14ac:dyDescent="0.25">
      <c r="B3" s="238" t="s">
        <v>227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32"/>
    </row>
    <row r="4" spans="1:16" s="33" customFormat="1" ht="22.5" customHeight="1" thickBot="1" x14ac:dyDescent="0.3">
      <c r="B4" s="34" t="s">
        <v>21</v>
      </c>
      <c r="C4" s="34" t="s">
        <v>228</v>
      </c>
      <c r="D4" s="34" t="s">
        <v>228</v>
      </c>
      <c r="E4" s="34" t="s">
        <v>29</v>
      </c>
      <c r="F4" s="34" t="s">
        <v>29</v>
      </c>
      <c r="G4" s="34" t="s">
        <v>229</v>
      </c>
      <c r="H4" s="34" t="s">
        <v>230</v>
      </c>
      <c r="I4" s="34" t="s">
        <v>231</v>
      </c>
      <c r="J4" s="34" t="s">
        <v>231</v>
      </c>
      <c r="K4" s="34" t="s">
        <v>229</v>
      </c>
      <c r="L4" s="35" t="s">
        <v>230</v>
      </c>
      <c r="M4" s="35" t="s">
        <v>232</v>
      </c>
      <c r="N4" s="35" t="s">
        <v>229</v>
      </c>
      <c r="O4" s="36"/>
    </row>
    <row r="5" spans="1:16" s="37" customFormat="1" x14ac:dyDescent="0.25">
      <c r="B5" s="38" t="s">
        <v>233</v>
      </c>
      <c r="C5" s="39">
        <f>+EjecucionAgregada!T5+EjecucionAgregada!T6+EjecucionAgregada!T7</f>
        <v>11354000000</v>
      </c>
      <c r="D5" s="39">
        <f t="shared" ref="D5:D14" si="0">+C5/1000000</f>
        <v>11354</v>
      </c>
      <c r="E5" s="39">
        <f>+EjecucionAgregada!X5+EjecucionAgregada!X6+EjecucionAgregada!X7</f>
        <v>10920252920</v>
      </c>
      <c r="F5" s="39">
        <f t="shared" ref="F5:F10" si="1">+E5/1000000</f>
        <v>10920.252920000001</v>
      </c>
      <c r="G5" s="40">
        <f t="shared" ref="G5:G10" si="2">+E5/C5</f>
        <v>0.96179786154659153</v>
      </c>
      <c r="H5" s="41">
        <v>0.50775993540863007</v>
      </c>
      <c r="I5" s="39">
        <f>+EjecucionAgregada!Y5+EjecucionAgregada!Y6+EjecucionAgregada!Y7</f>
        <v>10920252920</v>
      </c>
      <c r="J5" s="39">
        <f t="shared" ref="J5:J10" si="3">+I5/1000000</f>
        <v>10920.252920000001</v>
      </c>
      <c r="K5" s="42">
        <f t="shared" ref="K5:K10" si="4">+I5/C5</f>
        <v>0.96179786154659153</v>
      </c>
      <c r="L5" s="43">
        <v>0.50775993540863007</v>
      </c>
      <c r="M5" s="44">
        <f t="shared" ref="M5:M10" si="5">+C5-E5</f>
        <v>433747080</v>
      </c>
      <c r="N5" s="45">
        <f t="shared" ref="N5:N11" si="6">+M5/C5</f>
        <v>3.8202138453408488E-2</v>
      </c>
      <c r="O5" s="46"/>
      <c r="P5" s="46"/>
    </row>
    <row r="6" spans="1:16" s="47" customFormat="1" x14ac:dyDescent="0.25">
      <c r="A6" s="47" t="s">
        <v>234</v>
      </c>
      <c r="B6" s="48" t="s">
        <v>235</v>
      </c>
      <c r="C6" s="44">
        <v>4119000000</v>
      </c>
      <c r="D6" s="44">
        <f t="shared" si="0"/>
        <v>4119</v>
      </c>
      <c r="E6" s="44">
        <f>+EjecucionAgregada!X8</f>
        <v>4009475121.8499999</v>
      </c>
      <c r="F6" s="44">
        <f t="shared" si="1"/>
        <v>4009.4751218500001</v>
      </c>
      <c r="G6" s="45">
        <f t="shared" si="2"/>
        <v>0.97340983778829815</v>
      </c>
      <c r="H6" s="49">
        <v>0.64733909715509053</v>
      </c>
      <c r="I6" s="44">
        <f>+EjecucionAgregada!Y8</f>
        <v>3984089362.3299999</v>
      </c>
      <c r="J6" s="44">
        <f t="shared" si="3"/>
        <v>3984.0893623299999</v>
      </c>
      <c r="K6" s="50">
        <f t="shared" si="4"/>
        <v>0.96724674977664482</v>
      </c>
      <c r="L6" s="43">
        <v>0.54310517576293582</v>
      </c>
      <c r="M6" s="51">
        <f t="shared" si="5"/>
        <v>109524878.1500001</v>
      </c>
      <c r="N6" s="52">
        <f>+M6/C6</f>
        <v>2.6590162211701893E-2</v>
      </c>
      <c r="O6" s="53"/>
    </row>
    <row r="7" spans="1:16" s="47" customFormat="1" x14ac:dyDescent="0.25">
      <c r="B7" s="48" t="s">
        <v>236</v>
      </c>
      <c r="C7" s="44">
        <v>19350000000</v>
      </c>
      <c r="D7" s="44">
        <f t="shared" si="0"/>
        <v>19350</v>
      </c>
      <c r="E7" s="44">
        <f>+[1]EjecucionAgregada!X9</f>
        <v>19312088662.380001</v>
      </c>
      <c r="F7" s="44">
        <f t="shared" si="1"/>
        <v>19312.08866238</v>
      </c>
      <c r="G7" s="45">
        <f>+E7/C7</f>
        <v>0.99804075774573653</v>
      </c>
      <c r="H7" s="54">
        <v>0.84496124031007747</v>
      </c>
      <c r="I7" s="44">
        <f>+[1]EjecucionAgregada!Y9</f>
        <v>19310504395.380001</v>
      </c>
      <c r="J7" s="44">
        <f t="shared" si="3"/>
        <v>19310.504395380001</v>
      </c>
      <c r="K7" s="50">
        <f t="shared" si="4"/>
        <v>0.99795888348217054</v>
      </c>
      <c r="L7" s="43">
        <v>0.53579134366925063</v>
      </c>
      <c r="M7" s="51">
        <f t="shared" si="5"/>
        <v>37911337.619998932</v>
      </c>
      <c r="N7" s="52">
        <f t="shared" si="6"/>
        <v>1.9592422542635108E-3</v>
      </c>
    </row>
    <row r="8" spans="1:16" s="37" customFormat="1" x14ac:dyDescent="0.25">
      <c r="B8" s="48" t="s">
        <v>237</v>
      </c>
      <c r="C8" s="44">
        <v>70000000</v>
      </c>
      <c r="D8" s="44">
        <f t="shared" si="0"/>
        <v>70</v>
      </c>
      <c r="E8" s="44">
        <f>+EjecucionAgregada!X10</f>
        <v>47603513</v>
      </c>
      <c r="F8" s="44">
        <f t="shared" si="1"/>
        <v>47.603513</v>
      </c>
      <c r="G8" s="45">
        <f t="shared" si="2"/>
        <v>0.68005018571428566</v>
      </c>
      <c r="H8" s="49">
        <v>0.98836642857142853</v>
      </c>
      <c r="I8" s="44">
        <f>+EjecucionAgregada!Y10</f>
        <v>47603513</v>
      </c>
      <c r="J8" s="44">
        <f t="shared" si="3"/>
        <v>47.603513</v>
      </c>
      <c r="K8" s="50">
        <f t="shared" si="4"/>
        <v>0.68005018571428566</v>
      </c>
      <c r="L8" s="43">
        <v>0.98836642857142853</v>
      </c>
      <c r="M8" s="55">
        <f t="shared" si="5"/>
        <v>22396487</v>
      </c>
      <c r="N8" s="52">
        <f t="shared" si="6"/>
        <v>0.31994981428571428</v>
      </c>
    </row>
    <row r="9" spans="1:16" s="37" customFormat="1" x14ac:dyDescent="0.25">
      <c r="B9" s="48" t="s">
        <v>238</v>
      </c>
      <c r="C9" s="44">
        <v>2000000</v>
      </c>
      <c r="D9" s="44">
        <f t="shared" si="0"/>
        <v>2</v>
      </c>
      <c r="E9" s="44">
        <f>+EjecucionAgregada!X11</f>
        <v>539000</v>
      </c>
      <c r="F9" s="44">
        <f t="shared" si="1"/>
        <v>0.53900000000000003</v>
      </c>
      <c r="G9" s="45">
        <f t="shared" si="2"/>
        <v>0.26950000000000002</v>
      </c>
      <c r="H9" s="54">
        <v>0.47499999999999998</v>
      </c>
      <c r="I9" s="44">
        <f>+EjecucionAgregada!Y11</f>
        <v>539000</v>
      </c>
      <c r="J9" s="44">
        <f t="shared" si="3"/>
        <v>0.53900000000000003</v>
      </c>
      <c r="K9" s="50">
        <f t="shared" si="4"/>
        <v>0.26950000000000002</v>
      </c>
      <c r="L9" s="43">
        <v>0.47499999999999998</v>
      </c>
      <c r="M9" s="55">
        <f t="shared" si="5"/>
        <v>1461000</v>
      </c>
      <c r="N9" s="52">
        <f t="shared" si="6"/>
        <v>0.73050000000000004</v>
      </c>
    </row>
    <row r="10" spans="1:16" s="37" customFormat="1" x14ac:dyDescent="0.25">
      <c r="B10" s="48" t="s">
        <v>239</v>
      </c>
      <c r="C10" s="44">
        <v>502000000</v>
      </c>
      <c r="D10" s="44">
        <f t="shared" si="0"/>
        <v>502</v>
      </c>
      <c r="E10" s="44">
        <f>+EjecucionAgregada!X12</f>
        <v>258913526</v>
      </c>
      <c r="F10" s="44">
        <f t="shared" si="1"/>
        <v>258.91352599999999</v>
      </c>
      <c r="G10" s="45">
        <f t="shared" si="2"/>
        <v>0.51576399601593625</v>
      </c>
      <c r="H10" s="49">
        <v>0</v>
      </c>
      <c r="I10" s="44">
        <f>+EjecucionAgregada!Y12</f>
        <v>258913526</v>
      </c>
      <c r="J10" s="44">
        <f t="shared" si="3"/>
        <v>258.91352599999999</v>
      </c>
      <c r="K10" s="50">
        <f t="shared" si="4"/>
        <v>0.51576399601593625</v>
      </c>
      <c r="L10" s="43">
        <f>+I10/C10</f>
        <v>0.51576399601593625</v>
      </c>
      <c r="M10" s="55">
        <f t="shared" si="5"/>
        <v>243086474</v>
      </c>
      <c r="N10" s="56">
        <f t="shared" si="6"/>
        <v>0.48423600398406375</v>
      </c>
      <c r="O10" s="57" t="s">
        <v>240</v>
      </c>
      <c r="P10" s="57" t="s">
        <v>241</v>
      </c>
    </row>
    <row r="11" spans="1:16" x14ac:dyDescent="0.25">
      <c r="B11" s="58" t="s">
        <v>242</v>
      </c>
      <c r="C11" s="59">
        <f>SUM(C5:C10)</f>
        <v>35397000000</v>
      </c>
      <c r="D11" s="59">
        <f>SUM(D5:D10)</f>
        <v>35397</v>
      </c>
      <c r="E11" s="59">
        <f>SUM(E5:E10)</f>
        <v>34548872743.230003</v>
      </c>
      <c r="F11" s="59">
        <f>SUM(F5:F10)</f>
        <v>34548.87274323</v>
      </c>
      <c r="G11" s="60">
        <f>+E11/C11</f>
        <v>0.9760395723713875</v>
      </c>
      <c r="H11" s="61"/>
      <c r="I11" s="59">
        <f>SUM(I5:I10)</f>
        <v>34521902716.709999</v>
      </c>
      <c r="J11" s="59">
        <f>SUM(J5:J10)</f>
        <v>34521.902716709999</v>
      </c>
      <c r="K11" s="62">
        <f>+I11/$C$11</f>
        <v>0.97527764264513939</v>
      </c>
      <c r="L11" s="63"/>
      <c r="M11" s="64">
        <f>SUM(M5:M10)</f>
        <v>848127256.76999903</v>
      </c>
      <c r="N11" s="65">
        <f t="shared" si="6"/>
        <v>2.3960427628612568E-2</v>
      </c>
      <c r="O11" s="66">
        <f>+E11-I11</f>
        <v>26970026.520004272</v>
      </c>
      <c r="P11" s="67">
        <f>+C11*5/100</f>
        <v>1769850000</v>
      </c>
    </row>
    <row r="12" spans="1:16" ht="15.75" thickBot="1" x14ac:dyDescent="0.3">
      <c r="B12" s="68" t="s">
        <v>243</v>
      </c>
      <c r="C12" s="69">
        <f>+C11/1000000</f>
        <v>35397</v>
      </c>
      <c r="D12" s="69"/>
      <c r="E12" s="69"/>
      <c r="F12" s="69"/>
      <c r="G12" s="70">
        <v>0.9999376764647071</v>
      </c>
      <c r="H12" s="71"/>
      <c r="I12" s="69">
        <v>0</v>
      </c>
      <c r="J12" s="69"/>
      <c r="K12" s="72">
        <v>0.9999376764647071</v>
      </c>
      <c r="L12" s="73"/>
      <c r="M12" s="55"/>
      <c r="N12" s="74"/>
      <c r="O12" s="75">
        <f>+O11/P11</f>
        <v>1.5238594524962156E-2</v>
      </c>
      <c r="P12" s="76"/>
    </row>
    <row r="13" spans="1:16" s="37" customFormat="1" x14ac:dyDescent="0.25">
      <c r="B13" s="38" t="s">
        <v>244</v>
      </c>
      <c r="C13" s="39">
        <v>17522815</v>
      </c>
      <c r="D13" s="39">
        <f>+C13/1000000</f>
        <v>17.522815000000001</v>
      </c>
      <c r="E13" s="39">
        <f>+[2]EjecucionAgregada!X13</f>
        <v>17522815</v>
      </c>
      <c r="F13" s="39">
        <f>+E13/1000000</f>
        <v>17.522815000000001</v>
      </c>
      <c r="G13" s="40">
        <f>+E13/C13</f>
        <v>1</v>
      </c>
      <c r="H13" s="41">
        <v>0</v>
      </c>
      <c r="I13" s="39">
        <f>+[2]EjecucionAgregada!Y13</f>
        <v>17522815</v>
      </c>
      <c r="J13" s="39">
        <f>+I13/1000000</f>
        <v>17.522815000000001</v>
      </c>
      <c r="K13" s="42">
        <f>+I13/C13</f>
        <v>1</v>
      </c>
      <c r="L13" s="43">
        <f>+I13/C13</f>
        <v>1</v>
      </c>
      <c r="M13" s="55">
        <f>+C13-E13</f>
        <v>0</v>
      </c>
      <c r="N13" s="77">
        <f>+M13/C13</f>
        <v>0</v>
      </c>
      <c r="O13" s="46"/>
    </row>
    <row r="14" spans="1:16" x14ac:dyDescent="0.25">
      <c r="B14" s="58" t="s">
        <v>245</v>
      </c>
      <c r="C14" s="59">
        <f>+C13</f>
        <v>17522815</v>
      </c>
      <c r="D14" s="59">
        <f t="shared" si="0"/>
        <v>17.522815000000001</v>
      </c>
      <c r="E14" s="59">
        <f>+E13</f>
        <v>17522815</v>
      </c>
      <c r="F14" s="59">
        <f>+E14/1000000</f>
        <v>17.522815000000001</v>
      </c>
      <c r="G14" s="60">
        <f>+E14/C14</f>
        <v>1</v>
      </c>
      <c r="H14" s="61"/>
      <c r="I14" s="59">
        <f>+I13</f>
        <v>17522815</v>
      </c>
      <c r="J14" s="59">
        <f>+I14/1000000</f>
        <v>17.522815000000001</v>
      </c>
      <c r="K14" s="62">
        <f>+I14/$C$14</f>
        <v>1</v>
      </c>
      <c r="L14" s="63"/>
      <c r="M14" s="64">
        <f>+M13</f>
        <v>0</v>
      </c>
      <c r="N14" s="78">
        <f>+M14/C14</f>
        <v>0</v>
      </c>
    </row>
    <row r="15" spans="1:16" ht="15.75" thickBot="1" x14ac:dyDescent="0.3">
      <c r="B15" s="68" t="s">
        <v>246</v>
      </c>
      <c r="C15" s="69"/>
      <c r="D15" s="69"/>
      <c r="E15" s="69"/>
      <c r="F15" s="69"/>
      <c r="G15" s="70">
        <v>1</v>
      </c>
      <c r="H15" s="79"/>
      <c r="I15" s="69"/>
      <c r="J15" s="69"/>
      <c r="K15" s="72">
        <v>1</v>
      </c>
      <c r="L15" s="73"/>
      <c r="M15" s="55"/>
      <c r="N15" s="74"/>
    </row>
    <row r="16" spans="1:16" ht="17.25" customHeight="1" x14ac:dyDescent="0.25">
      <c r="B16" s="80" t="s">
        <v>247</v>
      </c>
      <c r="C16" s="39">
        <v>1500000000</v>
      </c>
      <c r="D16" s="39">
        <f>+C16/1000000</f>
        <v>1500</v>
      </c>
      <c r="E16" s="39">
        <f>+EjecucionAgregada!X14</f>
        <v>1499042500</v>
      </c>
      <c r="F16" s="39">
        <f>+E16/1000000</f>
        <v>1499.0425</v>
      </c>
      <c r="G16" s="40">
        <f>+E16/C16</f>
        <v>0.9993616666666667</v>
      </c>
      <c r="H16" s="41">
        <v>0.63989333333333331</v>
      </c>
      <c r="I16" s="39">
        <f>+EjecucionAgregada!Y14</f>
        <v>1499042500</v>
      </c>
      <c r="J16" s="39">
        <f>+I16/1000000</f>
        <v>1499.0425</v>
      </c>
      <c r="K16" s="42">
        <f>+I16/C16</f>
        <v>0.9993616666666667</v>
      </c>
      <c r="L16" s="43">
        <v>0.43251200000000001</v>
      </c>
      <c r="M16" s="55">
        <f t="shared" ref="M16:M18" si="7">+C16-E16</f>
        <v>957500</v>
      </c>
      <c r="N16" s="81">
        <f t="shared" ref="N16:N22" si="8">+M16/C16</f>
        <v>6.3833333333333331E-4</v>
      </c>
    </row>
    <row r="17" spans="1:16" s="47" customFormat="1" x14ac:dyDescent="0.25">
      <c r="A17" s="82"/>
      <c r="B17" s="83" t="s">
        <v>248</v>
      </c>
      <c r="C17" s="44">
        <v>13466700000</v>
      </c>
      <c r="D17" s="44">
        <f>+C17/1000000</f>
        <v>13466.7</v>
      </c>
      <c r="E17" s="44">
        <f>+EjecucionAgregada!X16</f>
        <v>9252503170</v>
      </c>
      <c r="F17" s="44">
        <f>+E17/1000000</f>
        <v>9252.50317</v>
      </c>
      <c r="G17" s="45">
        <f>+E17/C17</f>
        <v>0.68706536642236038</v>
      </c>
      <c r="H17" s="49">
        <v>0.64702896775007979</v>
      </c>
      <c r="I17" s="44">
        <f>+EjecucionAgregada!Y16</f>
        <v>6691396175.8100004</v>
      </c>
      <c r="J17" s="44">
        <f>+I17/1000000</f>
        <v>6691.3961758100004</v>
      </c>
      <c r="K17" s="50">
        <f>+I17/C17</f>
        <v>0.49688462472691902</v>
      </c>
      <c r="L17" s="43">
        <v>0.82524634840012767</v>
      </c>
      <c r="M17" s="55">
        <f>+C17-E17</f>
        <v>4214196830</v>
      </c>
      <c r="N17" s="52">
        <f t="shared" si="8"/>
        <v>0.31293463357763968</v>
      </c>
    </row>
    <row r="18" spans="1:16" ht="17.25" customHeight="1" x14ac:dyDescent="0.25">
      <c r="A18" s="84"/>
      <c r="B18" s="85" t="s">
        <v>249</v>
      </c>
      <c r="C18" s="44">
        <v>950000000</v>
      </c>
      <c r="D18" s="44">
        <f>+C18/1000000</f>
        <v>950</v>
      </c>
      <c r="E18" s="44">
        <f>+EjecucionAgregada!X17</f>
        <v>944863739.67999995</v>
      </c>
      <c r="F18" s="44">
        <f>+E18/1000000</f>
        <v>944.86373967999998</v>
      </c>
      <c r="G18" s="45">
        <f>+E18/C18</f>
        <v>0.99459341018947367</v>
      </c>
      <c r="H18" s="49">
        <v>1</v>
      </c>
      <c r="I18" s="44">
        <f>+EjecucionAgregada!Y17</f>
        <v>831442459.67999995</v>
      </c>
      <c r="J18" s="44">
        <f>+I18/1000000</f>
        <v>831.44245967999996</v>
      </c>
      <c r="K18" s="50">
        <f>+I18/C18</f>
        <v>0.87520258913684201</v>
      </c>
      <c r="L18" s="43">
        <v>0.36337426900584813</v>
      </c>
      <c r="M18" s="51">
        <f t="shared" si="7"/>
        <v>5136260.3200000525</v>
      </c>
      <c r="N18" s="81">
        <f t="shared" si="8"/>
        <v>5.4065898105263707E-3</v>
      </c>
      <c r="O18" s="86"/>
    </row>
    <row r="19" spans="1:16" ht="17.25" customHeight="1" x14ac:dyDescent="0.25">
      <c r="A19" s="84"/>
      <c r="B19" s="85" t="s">
        <v>250</v>
      </c>
      <c r="C19" s="44">
        <v>750000000</v>
      </c>
      <c r="D19" s="44">
        <f>+C19/1000000</f>
        <v>750</v>
      </c>
      <c r="E19" s="44">
        <f>+EjecucionAgregada!X18</f>
        <v>740183333</v>
      </c>
      <c r="F19" s="44">
        <f>+E19/1000000</f>
        <v>740.18333299999995</v>
      </c>
      <c r="G19" s="45">
        <f>+E19/C19</f>
        <v>0.9869111106666667</v>
      </c>
      <c r="H19" s="49">
        <v>1</v>
      </c>
      <c r="I19" s="44">
        <f>+EjecucionAgregada!Y18</f>
        <v>740183333</v>
      </c>
      <c r="J19" s="44">
        <f>+I19/1000000</f>
        <v>740.18333299999995</v>
      </c>
      <c r="K19" s="50">
        <f>+I19/C19</f>
        <v>0.9869111106666667</v>
      </c>
      <c r="L19" s="43">
        <v>0.56999999999999995</v>
      </c>
      <c r="M19" s="55">
        <f>+C19-E19</f>
        <v>9816667</v>
      </c>
      <c r="N19" s="81">
        <f t="shared" si="8"/>
        <v>1.3088889333333333E-2</v>
      </c>
      <c r="O19" s="57" t="s">
        <v>240</v>
      </c>
      <c r="P19" s="57" t="s">
        <v>251</v>
      </c>
    </row>
    <row r="20" spans="1:16" x14ac:dyDescent="0.25">
      <c r="B20" s="58" t="s">
        <v>252</v>
      </c>
      <c r="C20" s="59">
        <f>SUM(C16:C19)</f>
        <v>16666700000</v>
      </c>
      <c r="D20" s="59">
        <f t="shared" ref="D20:J20" si="9">SUM(D16:D19)</f>
        <v>16666.7</v>
      </c>
      <c r="E20" s="59">
        <f t="shared" si="9"/>
        <v>12436592742.68</v>
      </c>
      <c r="F20" s="59">
        <f t="shared" si="9"/>
        <v>12436.592742680001</v>
      </c>
      <c r="G20" s="60">
        <f>+E20/C20</f>
        <v>0.74619407217265565</v>
      </c>
      <c r="H20" s="61"/>
      <c r="I20" s="59">
        <f t="shared" si="9"/>
        <v>9762064468.4899998</v>
      </c>
      <c r="J20" s="59">
        <f t="shared" si="9"/>
        <v>9762.0644684899999</v>
      </c>
      <c r="K20" s="62">
        <f>+I20/C20</f>
        <v>0.58572269666400667</v>
      </c>
      <c r="L20" s="63"/>
      <c r="M20" s="64">
        <f t="shared" ref="M20" si="10">SUM(M16:M19)</f>
        <v>4230107257.3200002</v>
      </c>
      <c r="N20" s="65">
        <f t="shared" si="8"/>
        <v>0.25380592782734435</v>
      </c>
      <c r="O20" s="87">
        <f>+E20-I20</f>
        <v>2674528274.1900005</v>
      </c>
      <c r="P20" s="67">
        <f>+C20*15/100</f>
        <v>2500005000</v>
      </c>
    </row>
    <row r="21" spans="1:16" ht="15.75" thickBot="1" x14ac:dyDescent="0.3">
      <c r="B21" s="68" t="s">
        <v>253</v>
      </c>
      <c r="C21" s="69"/>
      <c r="D21" s="69"/>
      <c r="E21" s="69"/>
      <c r="F21" s="69"/>
      <c r="G21" s="70">
        <v>0.94295985408029181</v>
      </c>
      <c r="H21" s="79"/>
      <c r="I21" s="69"/>
      <c r="J21" s="69"/>
      <c r="K21" s="72">
        <v>0.94295985408029181</v>
      </c>
      <c r="L21" s="73"/>
      <c r="M21" s="88"/>
      <c r="N21" s="74"/>
      <c r="O21" s="89">
        <f>+O20/P20</f>
        <v>1.0698091700576602</v>
      </c>
      <c r="P21" s="76"/>
    </row>
    <row r="22" spans="1:16" ht="15.75" thickBot="1" x14ac:dyDescent="0.3">
      <c r="A22" s="84"/>
      <c r="B22" s="90" t="s">
        <v>254</v>
      </c>
      <c r="C22" s="91">
        <f>+C11+C14+C20</f>
        <v>52081222815</v>
      </c>
      <c r="D22" s="91">
        <f>+D11+D14+D20</f>
        <v>52081.222815000001</v>
      </c>
      <c r="E22" s="91">
        <f>+E11+E14+E20</f>
        <v>47002988300.910004</v>
      </c>
      <c r="F22" s="91">
        <f>+F11+F14+F20</f>
        <v>47002.988300910001</v>
      </c>
      <c r="G22" s="92">
        <f>+E22/C22</f>
        <v>0.90249394619384005</v>
      </c>
      <c r="H22" s="93"/>
      <c r="I22" s="91">
        <f>+I11+I14+I20</f>
        <v>44301490000.199997</v>
      </c>
      <c r="J22" s="91">
        <f>+J11+J14+J20</f>
        <v>44301.490000199992</v>
      </c>
      <c r="K22" s="94">
        <f>+I22/C22</f>
        <v>0.85062307691133265</v>
      </c>
      <c r="L22" s="95"/>
      <c r="M22" s="96">
        <f>+M11+M14+M20</f>
        <v>5078234514.0899992</v>
      </c>
      <c r="N22" s="97">
        <f t="shared" si="8"/>
        <v>9.7506053806160023E-2</v>
      </c>
    </row>
    <row r="23" spans="1:16" x14ac:dyDescent="0.25">
      <c r="A23" s="84"/>
      <c r="B23" s="98" t="s">
        <v>255</v>
      </c>
      <c r="C23" s="187">
        <f>+I22/1000000</f>
        <v>44301.490000199999</v>
      </c>
      <c r="D23" s="100"/>
      <c r="E23" s="101" t="s">
        <v>256</v>
      </c>
      <c r="F23" s="99"/>
      <c r="G23" s="102">
        <v>0.92627769365165913</v>
      </c>
      <c r="H23" s="102"/>
      <c r="I23" s="103"/>
      <c r="J23" s="101"/>
      <c r="K23" s="102">
        <v>0.89387604485539218</v>
      </c>
      <c r="L23" s="104"/>
      <c r="M23" s="105"/>
      <c r="N23" s="105"/>
      <c r="O23" s="179"/>
    </row>
    <row r="24" spans="1:16" ht="15.75" thickBot="1" x14ac:dyDescent="0.3">
      <c r="A24" s="84"/>
      <c r="B24" s="106"/>
      <c r="C24" s="107"/>
      <c r="D24" s="108"/>
      <c r="E24" s="108"/>
      <c r="F24" s="108"/>
      <c r="I24" s="108"/>
      <c r="J24" s="108"/>
      <c r="K24" s="108"/>
      <c r="L24" s="108"/>
    </row>
    <row r="25" spans="1:16" ht="15.75" hidden="1" thickBot="1" x14ac:dyDescent="0.3">
      <c r="A25" s="84"/>
      <c r="B25" s="109"/>
      <c r="C25" s="110"/>
      <c r="D25" s="110"/>
      <c r="E25" s="111"/>
      <c r="F25" s="112"/>
      <c r="G25" s="112"/>
      <c r="H25" s="112"/>
      <c r="I25" s="111"/>
      <c r="J25" s="112"/>
      <c r="K25" s="112"/>
      <c r="L25" s="110"/>
    </row>
    <row r="26" spans="1:16" ht="19.5" thickBot="1" x14ac:dyDescent="0.3">
      <c r="A26" s="84"/>
      <c r="B26" s="239" t="s">
        <v>257</v>
      </c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113"/>
      <c r="O26" s="113"/>
    </row>
    <row r="27" spans="1:16" ht="15" hidden="1" customHeight="1" x14ac:dyDescent="0.25">
      <c r="A27" s="84"/>
      <c r="B27" s="114"/>
      <c r="C27" s="115"/>
      <c r="D27" s="115"/>
      <c r="E27" s="116"/>
      <c r="F27" s="116"/>
      <c r="G27" s="116"/>
      <c r="H27" s="116"/>
      <c r="I27" s="116"/>
      <c r="J27" s="116"/>
      <c r="K27" s="116"/>
      <c r="L27" s="116"/>
      <c r="M27" s="113"/>
      <c r="O27" s="113"/>
    </row>
    <row r="28" spans="1:16" ht="27.75" customHeight="1" x14ac:dyDescent="0.25">
      <c r="A28" s="84"/>
      <c r="B28" s="117" t="s">
        <v>21</v>
      </c>
      <c r="C28" s="118" t="s">
        <v>228</v>
      </c>
      <c r="D28" s="118" t="s">
        <v>228</v>
      </c>
      <c r="E28" s="118" t="s">
        <v>29</v>
      </c>
      <c r="F28" s="118" t="s">
        <v>29</v>
      </c>
      <c r="G28" s="241" t="s">
        <v>258</v>
      </c>
      <c r="H28" s="242"/>
      <c r="I28" s="118" t="s">
        <v>259</v>
      </c>
      <c r="J28" s="118" t="s">
        <v>259</v>
      </c>
      <c r="K28" s="241" t="s">
        <v>603</v>
      </c>
      <c r="L28" s="243"/>
      <c r="M28" s="113"/>
      <c r="O28" s="113"/>
    </row>
    <row r="29" spans="1:16" ht="16.5" customHeight="1" x14ac:dyDescent="0.25">
      <c r="A29" s="84"/>
      <c r="B29" s="119" t="s">
        <v>260</v>
      </c>
      <c r="C29" s="120">
        <v>1038919891.09</v>
      </c>
      <c r="D29" s="120">
        <f>+C29/1000000</f>
        <v>1038.91989109</v>
      </c>
      <c r="E29" s="120">
        <v>0</v>
      </c>
      <c r="F29" s="120">
        <f t="shared" ref="F29:F40" si="11">+E29/1000000</f>
        <v>0</v>
      </c>
      <c r="G29" s="234">
        <f>+E29/C29</f>
        <v>0</v>
      </c>
      <c r="H29" s="235"/>
      <c r="I29" s="121">
        <v>0</v>
      </c>
      <c r="J29" s="120">
        <f>+I29/1000000</f>
        <v>0</v>
      </c>
      <c r="K29" s="234">
        <f>+I29/C29</f>
        <v>0</v>
      </c>
      <c r="L29" s="236"/>
      <c r="M29" s="113"/>
      <c r="O29" s="113"/>
    </row>
    <row r="30" spans="1:16" ht="16.5" customHeight="1" x14ac:dyDescent="0.25">
      <c r="A30" s="84"/>
      <c r="B30" s="119" t="s">
        <v>261</v>
      </c>
      <c r="C30" s="120">
        <v>329546136.60000002</v>
      </c>
      <c r="D30" s="120">
        <f t="shared" ref="D30:D40" si="12">+C30/1000000</f>
        <v>329.54613660000001</v>
      </c>
      <c r="E30" s="120">
        <f>+Admon_Recursos!V65</f>
        <v>329546136.60000002</v>
      </c>
      <c r="F30" s="120">
        <f t="shared" si="11"/>
        <v>329.54613660000001</v>
      </c>
      <c r="G30" s="234">
        <f>+E30/C30</f>
        <v>1</v>
      </c>
      <c r="H30" s="235"/>
      <c r="I30" s="121">
        <v>329546136.60000002</v>
      </c>
      <c r="J30" s="120">
        <f t="shared" ref="J30:J40" si="13">+I30/1000000</f>
        <v>329.54613660000001</v>
      </c>
      <c r="K30" s="234">
        <f>+I30/C30</f>
        <v>1</v>
      </c>
      <c r="L30" s="236"/>
      <c r="M30" s="113"/>
      <c r="O30" s="113"/>
    </row>
    <row r="31" spans="1:16" ht="16.5" customHeight="1" x14ac:dyDescent="0.25">
      <c r="A31" s="84"/>
      <c r="B31" s="119" t="s">
        <v>262</v>
      </c>
      <c r="C31" s="120">
        <v>494170294</v>
      </c>
      <c r="D31" s="120">
        <f t="shared" si="12"/>
        <v>494.17029400000001</v>
      </c>
      <c r="E31" s="120">
        <v>0</v>
      </c>
      <c r="F31" s="120">
        <f t="shared" si="11"/>
        <v>0</v>
      </c>
      <c r="G31" s="234">
        <f t="shared" ref="G31:G38" si="14">+E31/C31</f>
        <v>0</v>
      </c>
      <c r="H31" s="235"/>
      <c r="I31" s="121">
        <v>0</v>
      </c>
      <c r="J31" s="120">
        <f t="shared" si="13"/>
        <v>0</v>
      </c>
      <c r="K31" s="234">
        <f>+I31/C31</f>
        <v>0</v>
      </c>
      <c r="L31" s="236"/>
      <c r="M31" s="113"/>
      <c r="O31" s="113"/>
    </row>
    <row r="32" spans="1:16" ht="16.5" customHeight="1" x14ac:dyDescent="0.25">
      <c r="A32" s="84"/>
      <c r="B32" s="119" t="s">
        <v>263</v>
      </c>
      <c r="C32" s="120">
        <v>6421560</v>
      </c>
      <c r="D32" s="120">
        <f t="shared" si="12"/>
        <v>6.4215600000000004</v>
      </c>
      <c r="E32" s="120">
        <v>0</v>
      </c>
      <c r="F32" s="120">
        <f t="shared" si="11"/>
        <v>0</v>
      </c>
      <c r="G32" s="234">
        <f t="shared" si="14"/>
        <v>0</v>
      </c>
      <c r="H32" s="235"/>
      <c r="I32" s="121">
        <v>0</v>
      </c>
      <c r="J32" s="120">
        <f t="shared" si="13"/>
        <v>0</v>
      </c>
      <c r="K32" s="234">
        <f t="shared" ref="K32:K41" si="15">+I32/C32</f>
        <v>0</v>
      </c>
      <c r="L32" s="236"/>
      <c r="M32" s="113"/>
      <c r="O32" s="113"/>
    </row>
    <row r="33" spans="1:15" ht="16.5" hidden="1" customHeight="1" x14ac:dyDescent="0.25">
      <c r="A33" s="84"/>
      <c r="B33" s="122" t="s">
        <v>264</v>
      </c>
      <c r="C33" s="120">
        <v>0</v>
      </c>
      <c r="D33" s="120">
        <f t="shared" si="12"/>
        <v>0</v>
      </c>
      <c r="E33" s="120">
        <v>0</v>
      </c>
      <c r="F33" s="120">
        <f t="shared" si="11"/>
        <v>0</v>
      </c>
      <c r="G33" s="234">
        <v>0</v>
      </c>
      <c r="H33" s="235"/>
      <c r="I33" s="121">
        <v>0</v>
      </c>
      <c r="J33" s="120">
        <f t="shared" si="13"/>
        <v>0</v>
      </c>
      <c r="K33" s="234">
        <v>0</v>
      </c>
      <c r="L33" s="236"/>
      <c r="M33" s="113"/>
      <c r="O33" s="113"/>
    </row>
    <row r="34" spans="1:15" hidden="1" x14ac:dyDescent="0.25">
      <c r="A34" s="84"/>
      <c r="B34" s="123" t="s">
        <v>265</v>
      </c>
      <c r="C34" s="120">
        <v>0</v>
      </c>
      <c r="D34" s="120">
        <f t="shared" si="12"/>
        <v>0</v>
      </c>
      <c r="E34" s="120">
        <v>0</v>
      </c>
      <c r="F34" s="120">
        <f t="shared" si="11"/>
        <v>0</v>
      </c>
      <c r="G34" s="234">
        <v>0</v>
      </c>
      <c r="H34" s="235"/>
      <c r="I34" s="121">
        <v>0</v>
      </c>
      <c r="J34" s="120">
        <f t="shared" si="13"/>
        <v>0</v>
      </c>
      <c r="K34" s="234">
        <v>0</v>
      </c>
      <c r="L34" s="236"/>
      <c r="M34" s="113"/>
      <c r="O34" s="113"/>
    </row>
    <row r="35" spans="1:15" ht="16.5" hidden="1" customHeight="1" x14ac:dyDescent="0.25">
      <c r="A35" s="84"/>
      <c r="B35" s="124" t="s">
        <v>266</v>
      </c>
      <c r="C35" s="120">
        <v>0</v>
      </c>
      <c r="D35" s="120">
        <f t="shared" si="12"/>
        <v>0</v>
      </c>
      <c r="E35" s="120">
        <v>0</v>
      </c>
      <c r="F35" s="120">
        <f t="shared" si="11"/>
        <v>0</v>
      </c>
      <c r="G35" s="234">
        <v>0</v>
      </c>
      <c r="H35" s="235"/>
      <c r="I35" s="121">
        <v>0</v>
      </c>
      <c r="J35" s="120">
        <f t="shared" si="13"/>
        <v>0</v>
      </c>
      <c r="K35" s="234">
        <v>0</v>
      </c>
      <c r="L35" s="236"/>
      <c r="M35" s="113"/>
      <c r="O35" s="113"/>
    </row>
    <row r="36" spans="1:15" ht="16.5" hidden="1" customHeight="1" x14ac:dyDescent="0.25">
      <c r="A36" s="84"/>
      <c r="B36" s="124" t="s">
        <v>267</v>
      </c>
      <c r="C36" s="120">
        <v>0</v>
      </c>
      <c r="D36" s="120">
        <f t="shared" si="12"/>
        <v>0</v>
      </c>
      <c r="E36" s="120">
        <v>0</v>
      </c>
      <c r="F36" s="120">
        <f t="shared" si="11"/>
        <v>0</v>
      </c>
      <c r="G36" s="234">
        <v>0</v>
      </c>
      <c r="H36" s="235"/>
      <c r="I36" s="121">
        <v>0</v>
      </c>
      <c r="J36" s="120">
        <f t="shared" si="13"/>
        <v>0</v>
      </c>
      <c r="K36" s="234">
        <v>0</v>
      </c>
      <c r="L36" s="236"/>
      <c r="M36" s="113"/>
      <c r="O36" s="113"/>
    </row>
    <row r="37" spans="1:15" ht="16.5" customHeight="1" x14ac:dyDescent="0.25">
      <c r="A37" s="125" t="s">
        <v>268</v>
      </c>
      <c r="B37" s="119" t="s">
        <v>269</v>
      </c>
      <c r="C37" s="120">
        <v>4760541269.1999998</v>
      </c>
      <c r="D37" s="120">
        <f t="shared" si="12"/>
        <v>4760.5412692</v>
      </c>
      <c r="E37" s="120">
        <v>4174457787.0700002</v>
      </c>
      <c r="F37" s="120">
        <f t="shared" si="11"/>
        <v>4174.4577870700004</v>
      </c>
      <c r="G37" s="234">
        <f t="shared" si="14"/>
        <v>0.87688721744271536</v>
      </c>
      <c r="H37" s="235"/>
      <c r="I37" s="121">
        <v>4174059973.0700002</v>
      </c>
      <c r="J37" s="120">
        <f t="shared" si="13"/>
        <v>4174.0599730700005</v>
      </c>
      <c r="K37" s="234">
        <f t="shared" si="15"/>
        <v>0.87680365257529702</v>
      </c>
      <c r="L37" s="236"/>
      <c r="M37" s="113"/>
      <c r="O37" s="113"/>
    </row>
    <row r="38" spans="1:15" ht="16.5" customHeight="1" x14ac:dyDescent="0.25">
      <c r="A38" s="84"/>
      <c r="B38" s="126" t="s">
        <v>270</v>
      </c>
      <c r="C38" s="120">
        <v>5647875804.6099997</v>
      </c>
      <c r="D38" s="120">
        <f t="shared" si="12"/>
        <v>5647.8758046099992</v>
      </c>
      <c r="E38" s="120">
        <v>4748499246.3299999</v>
      </c>
      <c r="F38" s="120">
        <f t="shared" si="11"/>
        <v>4748.4992463299996</v>
      </c>
      <c r="G38" s="234">
        <f t="shared" si="14"/>
        <v>0.84075843920896842</v>
      </c>
      <c r="H38" s="235"/>
      <c r="I38" s="121">
        <v>2187790066.1399999</v>
      </c>
      <c r="J38" s="120">
        <f t="shared" si="13"/>
        <v>2187.7900661399999</v>
      </c>
      <c r="K38" s="234">
        <f t="shared" si="15"/>
        <v>0.38736511598825291</v>
      </c>
      <c r="L38" s="236"/>
      <c r="M38" s="113"/>
      <c r="O38" s="127"/>
    </row>
    <row r="39" spans="1:15" ht="16.5" hidden="1" customHeight="1" x14ac:dyDescent="0.25">
      <c r="A39" s="84"/>
      <c r="B39" s="126" t="s">
        <v>271</v>
      </c>
      <c r="C39" s="120">
        <v>0</v>
      </c>
      <c r="D39" s="120">
        <f t="shared" si="12"/>
        <v>0</v>
      </c>
      <c r="E39" s="120">
        <v>0</v>
      </c>
      <c r="F39" s="120">
        <f t="shared" si="11"/>
        <v>0</v>
      </c>
      <c r="G39" s="234">
        <v>0</v>
      </c>
      <c r="H39" s="235"/>
      <c r="I39" s="121">
        <v>0</v>
      </c>
      <c r="J39" s="120">
        <f t="shared" si="13"/>
        <v>0</v>
      </c>
      <c r="K39" s="234">
        <v>0</v>
      </c>
      <c r="L39" s="236"/>
      <c r="M39" s="113"/>
      <c r="O39" s="113"/>
    </row>
    <row r="40" spans="1:15" ht="16.5" customHeight="1" x14ac:dyDescent="0.25">
      <c r="A40" s="84"/>
      <c r="B40" s="126" t="s">
        <v>272</v>
      </c>
      <c r="C40" s="120">
        <v>1189225044.5</v>
      </c>
      <c r="D40" s="128">
        <f t="shared" si="12"/>
        <v>1189.2250445</v>
      </c>
      <c r="E40" s="128">
        <v>0</v>
      </c>
      <c r="F40" s="128">
        <f t="shared" si="11"/>
        <v>0</v>
      </c>
      <c r="G40" s="234">
        <f t="shared" ref="G40" si="16">+E40/C40</f>
        <v>0</v>
      </c>
      <c r="H40" s="235"/>
      <c r="I40" s="129">
        <v>0</v>
      </c>
      <c r="J40" s="128">
        <f t="shared" si="13"/>
        <v>0</v>
      </c>
      <c r="K40" s="234">
        <f>+I40/C40</f>
        <v>0</v>
      </c>
      <c r="L40" s="236"/>
      <c r="M40" s="113"/>
      <c r="O40" s="113"/>
    </row>
    <row r="41" spans="1:15" ht="15.75" thickBot="1" x14ac:dyDescent="0.3">
      <c r="B41" s="130" t="s">
        <v>273</v>
      </c>
      <c r="C41" s="131">
        <f>SUM(C29:C40)</f>
        <v>13466700000</v>
      </c>
      <c r="D41" s="132">
        <f>SUM(D29:D39)</f>
        <v>12277.474955499998</v>
      </c>
      <c r="E41" s="131">
        <f>SUM(E29:E40)</f>
        <v>9252503170</v>
      </c>
      <c r="F41" s="132">
        <f>SUM(F29:F40)</f>
        <v>9252.50317</v>
      </c>
      <c r="G41" s="244">
        <f>+E41/C41</f>
        <v>0.68706536642236038</v>
      </c>
      <c r="H41" s="245"/>
      <c r="I41" s="131">
        <f>SUM(I29:I40)</f>
        <v>6691396175.8099995</v>
      </c>
      <c r="J41" s="132">
        <f>SUM(J29:J40)</f>
        <v>6691.3961758100004</v>
      </c>
      <c r="K41" s="244">
        <f t="shared" si="15"/>
        <v>0.49688462472691897</v>
      </c>
      <c r="L41" s="246"/>
      <c r="M41" s="113"/>
      <c r="O41" s="113"/>
    </row>
    <row r="42" spans="1:15" x14ac:dyDescent="0.25">
      <c r="C42" s="47"/>
      <c r="E42" s="86"/>
      <c r="I42" s="86"/>
    </row>
    <row r="43" spans="1:15" x14ac:dyDescent="0.25">
      <c r="C43" s="53"/>
      <c r="E43" s="86"/>
      <c r="I43" s="86"/>
    </row>
  </sheetData>
  <mergeCells count="31">
    <mergeCell ref="G39:H39"/>
    <mergeCell ref="K39:L39"/>
    <mergeCell ref="G40:H40"/>
    <mergeCell ref="K40:L40"/>
    <mergeCell ref="G41:H41"/>
    <mergeCell ref="K41:L41"/>
    <mergeCell ref="G36:H36"/>
    <mergeCell ref="K36:L36"/>
    <mergeCell ref="G37:H37"/>
    <mergeCell ref="K37:L37"/>
    <mergeCell ref="G38:H38"/>
    <mergeCell ref="K38:L38"/>
    <mergeCell ref="G33:H33"/>
    <mergeCell ref="K33:L33"/>
    <mergeCell ref="G34:H34"/>
    <mergeCell ref="K34:L34"/>
    <mergeCell ref="G35:H35"/>
    <mergeCell ref="K35:L35"/>
    <mergeCell ref="G30:H30"/>
    <mergeCell ref="K30:L30"/>
    <mergeCell ref="G31:H31"/>
    <mergeCell ref="K31:L31"/>
    <mergeCell ref="G32:H32"/>
    <mergeCell ref="K32:L32"/>
    <mergeCell ref="G29:H29"/>
    <mergeCell ref="K29:L29"/>
    <mergeCell ref="B2:N2"/>
    <mergeCell ref="B3:N3"/>
    <mergeCell ref="B26:L26"/>
    <mergeCell ref="G28:H28"/>
    <mergeCell ref="K28:L28"/>
  </mergeCells>
  <conditionalFormatting sqref="G14">
    <cfRule type="cellIs" dxfId="23" priority="22" operator="lessThan">
      <formula>$G$15</formula>
    </cfRule>
    <cfRule type="cellIs" dxfId="22" priority="24" operator="notEqual">
      <formula>$G$15</formula>
    </cfRule>
  </conditionalFormatting>
  <conditionalFormatting sqref="K14">
    <cfRule type="cellIs" dxfId="21" priority="21" operator="lessThan">
      <formula>$K$15</formula>
    </cfRule>
    <cfRule type="cellIs" dxfId="20" priority="23" operator="greaterThan">
      <formula>$K$15</formula>
    </cfRule>
  </conditionalFormatting>
  <conditionalFormatting sqref="G20">
    <cfRule type="cellIs" dxfId="19" priority="19" operator="lessThan">
      <formula>$G$21</formula>
    </cfRule>
    <cfRule type="cellIs" dxfId="18" priority="20" operator="greaterThan">
      <formula>$G$21</formula>
    </cfRule>
  </conditionalFormatting>
  <conditionalFormatting sqref="K20">
    <cfRule type="cellIs" dxfId="17" priority="17" operator="lessThan">
      <formula>$K$21</formula>
    </cfRule>
    <cfRule type="cellIs" dxfId="16" priority="18" operator="greaterThan">
      <formula>$K$21</formula>
    </cfRule>
  </conditionalFormatting>
  <conditionalFormatting sqref="G11">
    <cfRule type="cellIs" dxfId="15" priority="14" operator="lessThan">
      <formula>$G$12</formula>
    </cfRule>
    <cfRule type="cellIs" dxfId="14" priority="16" operator="notEqual">
      <formula>$G$12</formula>
    </cfRule>
  </conditionalFormatting>
  <conditionalFormatting sqref="K11">
    <cfRule type="cellIs" dxfId="13" priority="13" operator="lessThan">
      <formula>$K$12</formula>
    </cfRule>
    <cfRule type="cellIs" dxfId="12" priority="15" operator="greaterThan">
      <formula>$K$12</formula>
    </cfRule>
  </conditionalFormatting>
  <conditionalFormatting sqref="H14">
    <cfRule type="cellIs" dxfId="11" priority="11" operator="lessThan">
      <formula>$G$15</formula>
    </cfRule>
    <cfRule type="cellIs" dxfId="10" priority="12" operator="notEqual">
      <formula>$G$15</formula>
    </cfRule>
  </conditionalFormatting>
  <conditionalFormatting sqref="H20">
    <cfRule type="cellIs" dxfId="9" priority="9" operator="lessThan">
      <formula>$G$21</formula>
    </cfRule>
    <cfRule type="cellIs" dxfId="8" priority="10" operator="greaterThan">
      <formula>$G$21</formula>
    </cfRule>
  </conditionalFormatting>
  <conditionalFormatting sqref="H11">
    <cfRule type="cellIs" dxfId="7" priority="7" operator="lessThan">
      <formula>$G$12</formula>
    </cfRule>
    <cfRule type="cellIs" dxfId="6" priority="8" operator="notEqual">
      <formula>$G$12</formula>
    </cfRule>
  </conditionalFormatting>
  <conditionalFormatting sqref="L14">
    <cfRule type="cellIs" dxfId="5" priority="5" operator="lessThan">
      <formula>$K$15</formula>
    </cfRule>
    <cfRule type="cellIs" dxfId="4" priority="6" operator="greaterThan">
      <formula>$K$15</formula>
    </cfRule>
  </conditionalFormatting>
  <conditionalFormatting sqref="L20">
    <cfRule type="cellIs" dxfId="3" priority="3" operator="lessThan">
      <formula>$K$21</formula>
    </cfRule>
    <cfRule type="cellIs" dxfId="2" priority="4" operator="greaterThan">
      <formula>$K$21</formula>
    </cfRule>
  </conditionalFormatting>
  <conditionalFormatting sqref="L11">
    <cfRule type="cellIs" dxfId="1" priority="1" operator="lessThan">
      <formula>$K$12</formula>
    </cfRule>
    <cfRule type="cellIs" dxfId="0" priority="2" operator="greaterThan">
      <formula>$K$12</formula>
    </cfRule>
  </conditionalFormatting>
  <pageMargins left="0.7" right="0.7" top="0.75" bottom="0.75" header="0.3" footer="0.3"/>
  <ignoredErrors>
    <ignoredError sqref="E30 E5:E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160" zoomScaleNormal="160" workbookViewId="0">
      <selection activeCell="A12" sqref="A12"/>
    </sheetView>
  </sheetViews>
  <sheetFormatPr baseColWidth="10" defaultRowHeight="15" x14ac:dyDescent="0.25"/>
  <cols>
    <col min="1" max="1" width="25.140625" style="216" customWidth="1"/>
    <col min="2" max="2" width="21.28515625" style="216" hidden="1" customWidth="1"/>
    <col min="3" max="3" width="15.7109375" style="216" customWidth="1"/>
    <col min="4" max="4" width="21.28515625" style="216" hidden="1" customWidth="1"/>
    <col min="5" max="5" width="15.7109375" style="216" customWidth="1"/>
    <col min="6" max="6" width="12.140625" style="216" bestFit="1" customWidth="1"/>
    <col min="7" max="7" width="15.7109375" style="216" customWidth="1"/>
    <col min="8" max="8" width="22.140625" style="216" hidden="1" customWidth="1"/>
    <col min="9" max="11" width="15.7109375" style="216" customWidth="1"/>
    <col min="12" max="256" width="11.42578125" style="216"/>
    <col min="257" max="257" width="25.140625" style="216" customWidth="1"/>
    <col min="258" max="258" width="0" style="216" hidden="1" customWidth="1"/>
    <col min="259" max="259" width="15" style="216" customWidth="1"/>
    <col min="260" max="260" width="0" style="216" hidden="1" customWidth="1"/>
    <col min="261" max="261" width="15" style="216" customWidth="1"/>
    <col min="262" max="263" width="11.42578125" style="216"/>
    <col min="264" max="264" width="0" style="216" hidden="1" customWidth="1"/>
    <col min="265" max="265" width="15" style="216" customWidth="1"/>
    <col min="266" max="512" width="11.42578125" style="216"/>
    <col min="513" max="513" width="25.140625" style="216" customWidth="1"/>
    <col min="514" max="514" width="0" style="216" hidden="1" customWidth="1"/>
    <col min="515" max="515" width="15" style="216" customWidth="1"/>
    <col min="516" max="516" width="0" style="216" hidden="1" customWidth="1"/>
    <col min="517" max="517" width="15" style="216" customWidth="1"/>
    <col min="518" max="519" width="11.42578125" style="216"/>
    <col min="520" max="520" width="0" style="216" hidden="1" customWidth="1"/>
    <col min="521" max="521" width="15" style="216" customWidth="1"/>
    <col min="522" max="768" width="11.42578125" style="216"/>
    <col min="769" max="769" width="25.140625" style="216" customWidth="1"/>
    <col min="770" max="770" width="0" style="216" hidden="1" customWidth="1"/>
    <col min="771" max="771" width="15" style="216" customWidth="1"/>
    <col min="772" max="772" width="0" style="216" hidden="1" customWidth="1"/>
    <col min="773" max="773" width="15" style="216" customWidth="1"/>
    <col min="774" max="775" width="11.42578125" style="216"/>
    <col min="776" max="776" width="0" style="216" hidden="1" customWidth="1"/>
    <col min="777" max="777" width="15" style="216" customWidth="1"/>
    <col min="778" max="1024" width="11.42578125" style="216"/>
    <col min="1025" max="1025" width="25.140625" style="216" customWidth="1"/>
    <col min="1026" max="1026" width="0" style="216" hidden="1" customWidth="1"/>
    <col min="1027" max="1027" width="15" style="216" customWidth="1"/>
    <col min="1028" max="1028" width="0" style="216" hidden="1" customWidth="1"/>
    <col min="1029" max="1029" width="15" style="216" customWidth="1"/>
    <col min="1030" max="1031" width="11.42578125" style="216"/>
    <col min="1032" max="1032" width="0" style="216" hidden="1" customWidth="1"/>
    <col min="1033" max="1033" width="15" style="216" customWidth="1"/>
    <col min="1034" max="1280" width="11.42578125" style="216"/>
    <col min="1281" max="1281" width="25.140625" style="216" customWidth="1"/>
    <col min="1282" max="1282" width="0" style="216" hidden="1" customWidth="1"/>
    <col min="1283" max="1283" width="15" style="216" customWidth="1"/>
    <col min="1284" max="1284" width="0" style="216" hidden="1" customWidth="1"/>
    <col min="1285" max="1285" width="15" style="216" customWidth="1"/>
    <col min="1286" max="1287" width="11.42578125" style="216"/>
    <col min="1288" max="1288" width="0" style="216" hidden="1" customWidth="1"/>
    <col min="1289" max="1289" width="15" style="216" customWidth="1"/>
    <col min="1290" max="1536" width="11.42578125" style="216"/>
    <col min="1537" max="1537" width="25.140625" style="216" customWidth="1"/>
    <col min="1538" max="1538" width="0" style="216" hidden="1" customWidth="1"/>
    <col min="1539" max="1539" width="15" style="216" customWidth="1"/>
    <col min="1540" max="1540" width="0" style="216" hidden="1" customWidth="1"/>
    <col min="1541" max="1541" width="15" style="216" customWidth="1"/>
    <col min="1542" max="1543" width="11.42578125" style="216"/>
    <col min="1544" max="1544" width="0" style="216" hidden="1" customWidth="1"/>
    <col min="1545" max="1545" width="15" style="216" customWidth="1"/>
    <col min="1546" max="1792" width="11.42578125" style="216"/>
    <col min="1793" max="1793" width="25.140625" style="216" customWidth="1"/>
    <col min="1794" max="1794" width="0" style="216" hidden="1" customWidth="1"/>
    <col min="1795" max="1795" width="15" style="216" customWidth="1"/>
    <col min="1796" max="1796" width="0" style="216" hidden="1" customWidth="1"/>
    <col min="1797" max="1797" width="15" style="216" customWidth="1"/>
    <col min="1798" max="1799" width="11.42578125" style="216"/>
    <col min="1800" max="1800" width="0" style="216" hidden="1" customWidth="1"/>
    <col min="1801" max="1801" width="15" style="216" customWidth="1"/>
    <col min="1802" max="2048" width="11.42578125" style="216"/>
    <col min="2049" max="2049" width="25.140625" style="216" customWidth="1"/>
    <col min="2050" max="2050" width="0" style="216" hidden="1" customWidth="1"/>
    <col min="2051" max="2051" width="15" style="216" customWidth="1"/>
    <col min="2052" max="2052" width="0" style="216" hidden="1" customWidth="1"/>
    <col min="2053" max="2053" width="15" style="216" customWidth="1"/>
    <col min="2054" max="2055" width="11.42578125" style="216"/>
    <col min="2056" max="2056" width="0" style="216" hidden="1" customWidth="1"/>
    <col min="2057" max="2057" width="15" style="216" customWidth="1"/>
    <col min="2058" max="2304" width="11.42578125" style="216"/>
    <col min="2305" max="2305" width="25.140625" style="216" customWidth="1"/>
    <col min="2306" max="2306" width="0" style="216" hidden="1" customWidth="1"/>
    <col min="2307" max="2307" width="15" style="216" customWidth="1"/>
    <col min="2308" max="2308" width="0" style="216" hidden="1" customWidth="1"/>
    <col min="2309" max="2309" width="15" style="216" customWidth="1"/>
    <col min="2310" max="2311" width="11.42578125" style="216"/>
    <col min="2312" max="2312" width="0" style="216" hidden="1" customWidth="1"/>
    <col min="2313" max="2313" width="15" style="216" customWidth="1"/>
    <col min="2314" max="2560" width="11.42578125" style="216"/>
    <col min="2561" max="2561" width="25.140625" style="216" customWidth="1"/>
    <col min="2562" max="2562" width="0" style="216" hidden="1" customWidth="1"/>
    <col min="2563" max="2563" width="15" style="216" customWidth="1"/>
    <col min="2564" max="2564" width="0" style="216" hidden="1" customWidth="1"/>
    <col min="2565" max="2565" width="15" style="216" customWidth="1"/>
    <col min="2566" max="2567" width="11.42578125" style="216"/>
    <col min="2568" max="2568" width="0" style="216" hidden="1" customWidth="1"/>
    <col min="2569" max="2569" width="15" style="216" customWidth="1"/>
    <col min="2570" max="2816" width="11.42578125" style="216"/>
    <col min="2817" max="2817" width="25.140625" style="216" customWidth="1"/>
    <col min="2818" max="2818" width="0" style="216" hidden="1" customWidth="1"/>
    <col min="2819" max="2819" width="15" style="216" customWidth="1"/>
    <col min="2820" max="2820" width="0" style="216" hidden="1" customWidth="1"/>
    <col min="2821" max="2821" width="15" style="216" customWidth="1"/>
    <col min="2822" max="2823" width="11.42578125" style="216"/>
    <col min="2824" max="2824" width="0" style="216" hidden="1" customWidth="1"/>
    <col min="2825" max="2825" width="15" style="216" customWidth="1"/>
    <col min="2826" max="3072" width="11.42578125" style="216"/>
    <col min="3073" max="3073" width="25.140625" style="216" customWidth="1"/>
    <col min="3074" max="3074" width="0" style="216" hidden="1" customWidth="1"/>
    <col min="3075" max="3075" width="15" style="216" customWidth="1"/>
    <col min="3076" max="3076" width="0" style="216" hidden="1" customWidth="1"/>
    <col min="3077" max="3077" width="15" style="216" customWidth="1"/>
    <col min="3078" max="3079" width="11.42578125" style="216"/>
    <col min="3080" max="3080" width="0" style="216" hidden="1" customWidth="1"/>
    <col min="3081" max="3081" width="15" style="216" customWidth="1"/>
    <col min="3082" max="3328" width="11.42578125" style="216"/>
    <col min="3329" max="3329" width="25.140625" style="216" customWidth="1"/>
    <col min="3330" max="3330" width="0" style="216" hidden="1" customWidth="1"/>
    <col min="3331" max="3331" width="15" style="216" customWidth="1"/>
    <col min="3332" max="3332" width="0" style="216" hidden="1" customWidth="1"/>
    <col min="3333" max="3333" width="15" style="216" customWidth="1"/>
    <col min="3334" max="3335" width="11.42578125" style="216"/>
    <col min="3336" max="3336" width="0" style="216" hidden="1" customWidth="1"/>
    <col min="3337" max="3337" width="15" style="216" customWidth="1"/>
    <col min="3338" max="3584" width="11.42578125" style="216"/>
    <col min="3585" max="3585" width="25.140625" style="216" customWidth="1"/>
    <col min="3586" max="3586" width="0" style="216" hidden="1" customWidth="1"/>
    <col min="3587" max="3587" width="15" style="216" customWidth="1"/>
    <col min="3588" max="3588" width="0" style="216" hidden="1" customWidth="1"/>
    <col min="3589" max="3589" width="15" style="216" customWidth="1"/>
    <col min="3590" max="3591" width="11.42578125" style="216"/>
    <col min="3592" max="3592" width="0" style="216" hidden="1" customWidth="1"/>
    <col min="3593" max="3593" width="15" style="216" customWidth="1"/>
    <col min="3594" max="3840" width="11.42578125" style="216"/>
    <col min="3841" max="3841" width="25.140625" style="216" customWidth="1"/>
    <col min="3842" max="3842" width="0" style="216" hidden="1" customWidth="1"/>
    <col min="3843" max="3843" width="15" style="216" customWidth="1"/>
    <col min="3844" max="3844" width="0" style="216" hidden="1" customWidth="1"/>
    <col min="3845" max="3845" width="15" style="216" customWidth="1"/>
    <col min="3846" max="3847" width="11.42578125" style="216"/>
    <col min="3848" max="3848" width="0" style="216" hidden="1" customWidth="1"/>
    <col min="3849" max="3849" width="15" style="216" customWidth="1"/>
    <col min="3850" max="4096" width="11.42578125" style="216"/>
    <col min="4097" max="4097" width="25.140625" style="216" customWidth="1"/>
    <col min="4098" max="4098" width="0" style="216" hidden="1" customWidth="1"/>
    <col min="4099" max="4099" width="15" style="216" customWidth="1"/>
    <col min="4100" max="4100" width="0" style="216" hidden="1" customWidth="1"/>
    <col min="4101" max="4101" width="15" style="216" customWidth="1"/>
    <col min="4102" max="4103" width="11.42578125" style="216"/>
    <col min="4104" max="4104" width="0" style="216" hidden="1" customWidth="1"/>
    <col min="4105" max="4105" width="15" style="216" customWidth="1"/>
    <col min="4106" max="4352" width="11.42578125" style="216"/>
    <col min="4353" max="4353" width="25.140625" style="216" customWidth="1"/>
    <col min="4354" max="4354" width="0" style="216" hidden="1" customWidth="1"/>
    <col min="4355" max="4355" width="15" style="216" customWidth="1"/>
    <col min="4356" max="4356" width="0" style="216" hidden="1" customWidth="1"/>
    <col min="4357" max="4357" width="15" style="216" customWidth="1"/>
    <col min="4358" max="4359" width="11.42578125" style="216"/>
    <col min="4360" max="4360" width="0" style="216" hidden="1" customWidth="1"/>
    <col min="4361" max="4361" width="15" style="216" customWidth="1"/>
    <col min="4362" max="4608" width="11.42578125" style="216"/>
    <col min="4609" max="4609" width="25.140625" style="216" customWidth="1"/>
    <col min="4610" max="4610" width="0" style="216" hidden="1" customWidth="1"/>
    <col min="4611" max="4611" width="15" style="216" customWidth="1"/>
    <col min="4612" max="4612" width="0" style="216" hidden="1" customWidth="1"/>
    <col min="4613" max="4613" width="15" style="216" customWidth="1"/>
    <col min="4614" max="4615" width="11.42578125" style="216"/>
    <col min="4616" max="4616" width="0" style="216" hidden="1" customWidth="1"/>
    <col min="4617" max="4617" width="15" style="216" customWidth="1"/>
    <col min="4618" max="4864" width="11.42578125" style="216"/>
    <col min="4865" max="4865" width="25.140625" style="216" customWidth="1"/>
    <col min="4866" max="4866" width="0" style="216" hidden="1" customWidth="1"/>
    <col min="4867" max="4867" width="15" style="216" customWidth="1"/>
    <col min="4868" max="4868" width="0" style="216" hidden="1" customWidth="1"/>
    <col min="4869" max="4869" width="15" style="216" customWidth="1"/>
    <col min="4870" max="4871" width="11.42578125" style="216"/>
    <col min="4872" max="4872" width="0" style="216" hidden="1" customWidth="1"/>
    <col min="4873" max="4873" width="15" style="216" customWidth="1"/>
    <col min="4874" max="5120" width="11.42578125" style="216"/>
    <col min="5121" max="5121" width="25.140625" style="216" customWidth="1"/>
    <col min="5122" max="5122" width="0" style="216" hidden="1" customWidth="1"/>
    <col min="5123" max="5123" width="15" style="216" customWidth="1"/>
    <col min="5124" max="5124" width="0" style="216" hidden="1" customWidth="1"/>
    <col min="5125" max="5125" width="15" style="216" customWidth="1"/>
    <col min="5126" max="5127" width="11.42578125" style="216"/>
    <col min="5128" max="5128" width="0" style="216" hidden="1" customWidth="1"/>
    <col min="5129" max="5129" width="15" style="216" customWidth="1"/>
    <col min="5130" max="5376" width="11.42578125" style="216"/>
    <col min="5377" max="5377" width="25.140625" style="216" customWidth="1"/>
    <col min="5378" max="5378" width="0" style="216" hidden="1" customWidth="1"/>
    <col min="5379" max="5379" width="15" style="216" customWidth="1"/>
    <col min="5380" max="5380" width="0" style="216" hidden="1" customWidth="1"/>
    <col min="5381" max="5381" width="15" style="216" customWidth="1"/>
    <col min="5382" max="5383" width="11.42578125" style="216"/>
    <col min="5384" max="5384" width="0" style="216" hidden="1" customWidth="1"/>
    <col min="5385" max="5385" width="15" style="216" customWidth="1"/>
    <col min="5386" max="5632" width="11.42578125" style="216"/>
    <col min="5633" max="5633" width="25.140625" style="216" customWidth="1"/>
    <col min="5634" max="5634" width="0" style="216" hidden="1" customWidth="1"/>
    <col min="5635" max="5635" width="15" style="216" customWidth="1"/>
    <col min="5636" max="5636" width="0" style="216" hidden="1" customWidth="1"/>
    <col min="5637" max="5637" width="15" style="216" customWidth="1"/>
    <col min="5638" max="5639" width="11.42578125" style="216"/>
    <col min="5640" max="5640" width="0" style="216" hidden="1" customWidth="1"/>
    <col min="5641" max="5641" width="15" style="216" customWidth="1"/>
    <col min="5642" max="5888" width="11.42578125" style="216"/>
    <col min="5889" max="5889" width="25.140625" style="216" customWidth="1"/>
    <col min="5890" max="5890" width="0" style="216" hidden="1" customWidth="1"/>
    <col min="5891" max="5891" width="15" style="216" customWidth="1"/>
    <col min="5892" max="5892" width="0" style="216" hidden="1" customWidth="1"/>
    <col min="5893" max="5893" width="15" style="216" customWidth="1"/>
    <col min="5894" max="5895" width="11.42578125" style="216"/>
    <col min="5896" max="5896" width="0" style="216" hidden="1" customWidth="1"/>
    <col min="5897" max="5897" width="15" style="216" customWidth="1"/>
    <col min="5898" max="6144" width="11.42578125" style="216"/>
    <col min="6145" max="6145" width="25.140625" style="216" customWidth="1"/>
    <col min="6146" max="6146" width="0" style="216" hidden="1" customWidth="1"/>
    <col min="6147" max="6147" width="15" style="216" customWidth="1"/>
    <col min="6148" max="6148" width="0" style="216" hidden="1" customWidth="1"/>
    <col min="6149" max="6149" width="15" style="216" customWidth="1"/>
    <col min="6150" max="6151" width="11.42578125" style="216"/>
    <col min="6152" max="6152" width="0" style="216" hidden="1" customWidth="1"/>
    <col min="6153" max="6153" width="15" style="216" customWidth="1"/>
    <col min="6154" max="6400" width="11.42578125" style="216"/>
    <col min="6401" max="6401" width="25.140625" style="216" customWidth="1"/>
    <col min="6402" max="6402" width="0" style="216" hidden="1" customWidth="1"/>
    <col min="6403" max="6403" width="15" style="216" customWidth="1"/>
    <col min="6404" max="6404" width="0" style="216" hidden="1" customWidth="1"/>
    <col min="6405" max="6405" width="15" style="216" customWidth="1"/>
    <col min="6406" max="6407" width="11.42578125" style="216"/>
    <col min="6408" max="6408" width="0" style="216" hidden="1" customWidth="1"/>
    <col min="6409" max="6409" width="15" style="216" customWidth="1"/>
    <col min="6410" max="6656" width="11.42578125" style="216"/>
    <col min="6657" max="6657" width="25.140625" style="216" customWidth="1"/>
    <col min="6658" max="6658" width="0" style="216" hidden="1" customWidth="1"/>
    <col min="6659" max="6659" width="15" style="216" customWidth="1"/>
    <col min="6660" max="6660" width="0" style="216" hidden="1" customWidth="1"/>
    <col min="6661" max="6661" width="15" style="216" customWidth="1"/>
    <col min="6662" max="6663" width="11.42578125" style="216"/>
    <col min="6664" max="6664" width="0" style="216" hidden="1" customWidth="1"/>
    <col min="6665" max="6665" width="15" style="216" customWidth="1"/>
    <col min="6666" max="6912" width="11.42578125" style="216"/>
    <col min="6913" max="6913" width="25.140625" style="216" customWidth="1"/>
    <col min="6914" max="6914" width="0" style="216" hidden="1" customWidth="1"/>
    <col min="6915" max="6915" width="15" style="216" customWidth="1"/>
    <col min="6916" max="6916" width="0" style="216" hidden="1" customWidth="1"/>
    <col min="6917" max="6917" width="15" style="216" customWidth="1"/>
    <col min="6918" max="6919" width="11.42578125" style="216"/>
    <col min="6920" max="6920" width="0" style="216" hidden="1" customWidth="1"/>
    <col min="6921" max="6921" width="15" style="216" customWidth="1"/>
    <col min="6922" max="7168" width="11.42578125" style="216"/>
    <col min="7169" max="7169" width="25.140625" style="216" customWidth="1"/>
    <col min="7170" max="7170" width="0" style="216" hidden="1" customWidth="1"/>
    <col min="7171" max="7171" width="15" style="216" customWidth="1"/>
    <col min="7172" max="7172" width="0" style="216" hidden="1" customWidth="1"/>
    <col min="7173" max="7173" width="15" style="216" customWidth="1"/>
    <col min="7174" max="7175" width="11.42578125" style="216"/>
    <col min="7176" max="7176" width="0" style="216" hidden="1" customWidth="1"/>
    <col min="7177" max="7177" width="15" style="216" customWidth="1"/>
    <col min="7178" max="7424" width="11.42578125" style="216"/>
    <col min="7425" max="7425" width="25.140625" style="216" customWidth="1"/>
    <col min="7426" max="7426" width="0" style="216" hidden="1" customWidth="1"/>
    <col min="7427" max="7427" width="15" style="216" customWidth="1"/>
    <col min="7428" max="7428" width="0" style="216" hidden="1" customWidth="1"/>
    <col min="7429" max="7429" width="15" style="216" customWidth="1"/>
    <col min="7430" max="7431" width="11.42578125" style="216"/>
    <col min="7432" max="7432" width="0" style="216" hidden="1" customWidth="1"/>
    <col min="7433" max="7433" width="15" style="216" customWidth="1"/>
    <col min="7434" max="7680" width="11.42578125" style="216"/>
    <col min="7681" max="7681" width="25.140625" style="216" customWidth="1"/>
    <col min="7682" max="7682" width="0" style="216" hidden="1" customWidth="1"/>
    <col min="7683" max="7683" width="15" style="216" customWidth="1"/>
    <col min="7684" max="7684" width="0" style="216" hidden="1" customWidth="1"/>
    <col min="7685" max="7685" width="15" style="216" customWidth="1"/>
    <col min="7686" max="7687" width="11.42578125" style="216"/>
    <col min="7688" max="7688" width="0" style="216" hidden="1" customWidth="1"/>
    <col min="7689" max="7689" width="15" style="216" customWidth="1"/>
    <col min="7690" max="7936" width="11.42578125" style="216"/>
    <col min="7937" max="7937" width="25.140625" style="216" customWidth="1"/>
    <col min="7938" max="7938" width="0" style="216" hidden="1" customWidth="1"/>
    <col min="7939" max="7939" width="15" style="216" customWidth="1"/>
    <col min="7940" max="7940" width="0" style="216" hidden="1" customWidth="1"/>
    <col min="7941" max="7941" width="15" style="216" customWidth="1"/>
    <col min="7942" max="7943" width="11.42578125" style="216"/>
    <col min="7944" max="7944" width="0" style="216" hidden="1" customWidth="1"/>
    <col min="7945" max="7945" width="15" style="216" customWidth="1"/>
    <col min="7946" max="8192" width="11.42578125" style="216"/>
    <col min="8193" max="8193" width="25.140625" style="216" customWidth="1"/>
    <col min="8194" max="8194" width="0" style="216" hidden="1" customWidth="1"/>
    <col min="8195" max="8195" width="15" style="216" customWidth="1"/>
    <col min="8196" max="8196" width="0" style="216" hidden="1" customWidth="1"/>
    <col min="8197" max="8197" width="15" style="216" customWidth="1"/>
    <col min="8198" max="8199" width="11.42578125" style="216"/>
    <col min="8200" max="8200" width="0" style="216" hidden="1" customWidth="1"/>
    <col min="8201" max="8201" width="15" style="216" customWidth="1"/>
    <col min="8202" max="8448" width="11.42578125" style="216"/>
    <col min="8449" max="8449" width="25.140625" style="216" customWidth="1"/>
    <col min="8450" max="8450" width="0" style="216" hidden="1" customWidth="1"/>
    <col min="8451" max="8451" width="15" style="216" customWidth="1"/>
    <col min="8452" max="8452" width="0" style="216" hidden="1" customWidth="1"/>
    <col min="8453" max="8453" width="15" style="216" customWidth="1"/>
    <col min="8454" max="8455" width="11.42578125" style="216"/>
    <col min="8456" max="8456" width="0" style="216" hidden="1" customWidth="1"/>
    <col min="8457" max="8457" width="15" style="216" customWidth="1"/>
    <col min="8458" max="8704" width="11.42578125" style="216"/>
    <col min="8705" max="8705" width="25.140625" style="216" customWidth="1"/>
    <col min="8706" max="8706" width="0" style="216" hidden="1" customWidth="1"/>
    <col min="8707" max="8707" width="15" style="216" customWidth="1"/>
    <col min="8708" max="8708" width="0" style="216" hidden="1" customWidth="1"/>
    <col min="8709" max="8709" width="15" style="216" customWidth="1"/>
    <col min="8710" max="8711" width="11.42578125" style="216"/>
    <col min="8712" max="8712" width="0" style="216" hidden="1" customWidth="1"/>
    <col min="8713" max="8713" width="15" style="216" customWidth="1"/>
    <col min="8714" max="8960" width="11.42578125" style="216"/>
    <col min="8961" max="8961" width="25.140625" style="216" customWidth="1"/>
    <col min="8962" max="8962" width="0" style="216" hidden="1" customWidth="1"/>
    <col min="8963" max="8963" width="15" style="216" customWidth="1"/>
    <col min="8964" max="8964" width="0" style="216" hidden="1" customWidth="1"/>
    <col min="8965" max="8965" width="15" style="216" customWidth="1"/>
    <col min="8966" max="8967" width="11.42578125" style="216"/>
    <col min="8968" max="8968" width="0" style="216" hidden="1" customWidth="1"/>
    <col min="8969" max="8969" width="15" style="216" customWidth="1"/>
    <col min="8970" max="9216" width="11.42578125" style="216"/>
    <col min="9217" max="9217" width="25.140625" style="216" customWidth="1"/>
    <col min="9218" max="9218" width="0" style="216" hidden="1" customWidth="1"/>
    <col min="9219" max="9219" width="15" style="216" customWidth="1"/>
    <col min="9220" max="9220" width="0" style="216" hidden="1" customWidth="1"/>
    <col min="9221" max="9221" width="15" style="216" customWidth="1"/>
    <col min="9222" max="9223" width="11.42578125" style="216"/>
    <col min="9224" max="9224" width="0" style="216" hidden="1" customWidth="1"/>
    <col min="9225" max="9225" width="15" style="216" customWidth="1"/>
    <col min="9226" max="9472" width="11.42578125" style="216"/>
    <col min="9473" max="9473" width="25.140625" style="216" customWidth="1"/>
    <col min="9474" max="9474" width="0" style="216" hidden="1" customWidth="1"/>
    <col min="9475" max="9475" width="15" style="216" customWidth="1"/>
    <col min="9476" max="9476" width="0" style="216" hidden="1" customWidth="1"/>
    <col min="9477" max="9477" width="15" style="216" customWidth="1"/>
    <col min="9478" max="9479" width="11.42578125" style="216"/>
    <col min="9480" max="9480" width="0" style="216" hidden="1" customWidth="1"/>
    <col min="9481" max="9481" width="15" style="216" customWidth="1"/>
    <col min="9482" max="9728" width="11.42578125" style="216"/>
    <col min="9729" max="9729" width="25.140625" style="216" customWidth="1"/>
    <col min="9730" max="9730" width="0" style="216" hidden="1" customWidth="1"/>
    <col min="9731" max="9731" width="15" style="216" customWidth="1"/>
    <col min="9732" max="9732" width="0" style="216" hidden="1" customWidth="1"/>
    <col min="9733" max="9733" width="15" style="216" customWidth="1"/>
    <col min="9734" max="9735" width="11.42578125" style="216"/>
    <col min="9736" max="9736" width="0" style="216" hidden="1" customWidth="1"/>
    <col min="9737" max="9737" width="15" style="216" customWidth="1"/>
    <col min="9738" max="9984" width="11.42578125" style="216"/>
    <col min="9985" max="9985" width="25.140625" style="216" customWidth="1"/>
    <col min="9986" max="9986" width="0" style="216" hidden="1" customWidth="1"/>
    <col min="9987" max="9987" width="15" style="216" customWidth="1"/>
    <col min="9988" max="9988" width="0" style="216" hidden="1" customWidth="1"/>
    <col min="9989" max="9989" width="15" style="216" customWidth="1"/>
    <col min="9990" max="9991" width="11.42578125" style="216"/>
    <col min="9992" max="9992" width="0" style="216" hidden="1" customWidth="1"/>
    <col min="9993" max="9993" width="15" style="216" customWidth="1"/>
    <col min="9994" max="10240" width="11.42578125" style="216"/>
    <col min="10241" max="10241" width="25.140625" style="216" customWidth="1"/>
    <col min="10242" max="10242" width="0" style="216" hidden="1" customWidth="1"/>
    <col min="10243" max="10243" width="15" style="216" customWidth="1"/>
    <col min="10244" max="10244" width="0" style="216" hidden="1" customWidth="1"/>
    <col min="10245" max="10245" width="15" style="216" customWidth="1"/>
    <col min="10246" max="10247" width="11.42578125" style="216"/>
    <col min="10248" max="10248" width="0" style="216" hidden="1" customWidth="1"/>
    <col min="10249" max="10249" width="15" style="216" customWidth="1"/>
    <col min="10250" max="10496" width="11.42578125" style="216"/>
    <col min="10497" max="10497" width="25.140625" style="216" customWidth="1"/>
    <col min="10498" max="10498" width="0" style="216" hidden="1" customWidth="1"/>
    <col min="10499" max="10499" width="15" style="216" customWidth="1"/>
    <col min="10500" max="10500" width="0" style="216" hidden="1" customWidth="1"/>
    <col min="10501" max="10501" width="15" style="216" customWidth="1"/>
    <col min="10502" max="10503" width="11.42578125" style="216"/>
    <col min="10504" max="10504" width="0" style="216" hidden="1" customWidth="1"/>
    <col min="10505" max="10505" width="15" style="216" customWidth="1"/>
    <col min="10506" max="10752" width="11.42578125" style="216"/>
    <col min="10753" max="10753" width="25.140625" style="216" customWidth="1"/>
    <col min="10754" max="10754" width="0" style="216" hidden="1" customWidth="1"/>
    <col min="10755" max="10755" width="15" style="216" customWidth="1"/>
    <col min="10756" max="10756" width="0" style="216" hidden="1" customWidth="1"/>
    <col min="10757" max="10757" width="15" style="216" customWidth="1"/>
    <col min="10758" max="10759" width="11.42578125" style="216"/>
    <col min="10760" max="10760" width="0" style="216" hidden="1" customWidth="1"/>
    <col min="10761" max="10761" width="15" style="216" customWidth="1"/>
    <col min="10762" max="11008" width="11.42578125" style="216"/>
    <col min="11009" max="11009" width="25.140625" style="216" customWidth="1"/>
    <col min="11010" max="11010" width="0" style="216" hidden="1" customWidth="1"/>
    <col min="11011" max="11011" width="15" style="216" customWidth="1"/>
    <col min="11012" max="11012" width="0" style="216" hidden="1" customWidth="1"/>
    <col min="11013" max="11013" width="15" style="216" customWidth="1"/>
    <col min="11014" max="11015" width="11.42578125" style="216"/>
    <col min="11016" max="11016" width="0" style="216" hidden="1" customWidth="1"/>
    <col min="11017" max="11017" width="15" style="216" customWidth="1"/>
    <col min="11018" max="11264" width="11.42578125" style="216"/>
    <col min="11265" max="11265" width="25.140625" style="216" customWidth="1"/>
    <col min="11266" max="11266" width="0" style="216" hidden="1" customWidth="1"/>
    <col min="11267" max="11267" width="15" style="216" customWidth="1"/>
    <col min="11268" max="11268" width="0" style="216" hidden="1" customWidth="1"/>
    <col min="11269" max="11269" width="15" style="216" customWidth="1"/>
    <col min="11270" max="11271" width="11.42578125" style="216"/>
    <col min="11272" max="11272" width="0" style="216" hidden="1" customWidth="1"/>
    <col min="11273" max="11273" width="15" style="216" customWidth="1"/>
    <col min="11274" max="11520" width="11.42578125" style="216"/>
    <col min="11521" max="11521" width="25.140625" style="216" customWidth="1"/>
    <col min="11522" max="11522" width="0" style="216" hidden="1" customWidth="1"/>
    <col min="11523" max="11523" width="15" style="216" customWidth="1"/>
    <col min="11524" max="11524" width="0" style="216" hidden="1" customWidth="1"/>
    <col min="11525" max="11525" width="15" style="216" customWidth="1"/>
    <col min="11526" max="11527" width="11.42578125" style="216"/>
    <col min="11528" max="11528" width="0" style="216" hidden="1" customWidth="1"/>
    <col min="11529" max="11529" width="15" style="216" customWidth="1"/>
    <col min="11530" max="11776" width="11.42578125" style="216"/>
    <col min="11777" max="11777" width="25.140625" style="216" customWidth="1"/>
    <col min="11778" max="11778" width="0" style="216" hidden="1" customWidth="1"/>
    <col min="11779" max="11779" width="15" style="216" customWidth="1"/>
    <col min="11780" max="11780" width="0" style="216" hidden="1" customWidth="1"/>
    <col min="11781" max="11781" width="15" style="216" customWidth="1"/>
    <col min="11782" max="11783" width="11.42578125" style="216"/>
    <col min="11784" max="11784" width="0" style="216" hidden="1" customWidth="1"/>
    <col min="11785" max="11785" width="15" style="216" customWidth="1"/>
    <col min="11786" max="12032" width="11.42578125" style="216"/>
    <col min="12033" max="12033" width="25.140625" style="216" customWidth="1"/>
    <col min="12034" max="12034" width="0" style="216" hidden="1" customWidth="1"/>
    <col min="12035" max="12035" width="15" style="216" customWidth="1"/>
    <col min="12036" max="12036" width="0" style="216" hidden="1" customWidth="1"/>
    <col min="12037" max="12037" width="15" style="216" customWidth="1"/>
    <col min="12038" max="12039" width="11.42578125" style="216"/>
    <col min="12040" max="12040" width="0" style="216" hidden="1" customWidth="1"/>
    <col min="12041" max="12041" width="15" style="216" customWidth="1"/>
    <col min="12042" max="12288" width="11.42578125" style="216"/>
    <col min="12289" max="12289" width="25.140625" style="216" customWidth="1"/>
    <col min="12290" max="12290" width="0" style="216" hidden="1" customWidth="1"/>
    <col min="12291" max="12291" width="15" style="216" customWidth="1"/>
    <col min="12292" max="12292" width="0" style="216" hidden="1" customWidth="1"/>
    <col min="12293" max="12293" width="15" style="216" customWidth="1"/>
    <col min="12294" max="12295" width="11.42578125" style="216"/>
    <col min="12296" max="12296" width="0" style="216" hidden="1" customWidth="1"/>
    <col min="12297" max="12297" width="15" style="216" customWidth="1"/>
    <col min="12298" max="12544" width="11.42578125" style="216"/>
    <col min="12545" max="12545" width="25.140625" style="216" customWidth="1"/>
    <col min="12546" max="12546" width="0" style="216" hidden="1" customWidth="1"/>
    <col min="12547" max="12547" width="15" style="216" customWidth="1"/>
    <col min="12548" max="12548" width="0" style="216" hidden="1" customWidth="1"/>
    <col min="12549" max="12549" width="15" style="216" customWidth="1"/>
    <col min="12550" max="12551" width="11.42578125" style="216"/>
    <col min="12552" max="12552" width="0" style="216" hidden="1" customWidth="1"/>
    <col min="12553" max="12553" width="15" style="216" customWidth="1"/>
    <col min="12554" max="12800" width="11.42578125" style="216"/>
    <col min="12801" max="12801" width="25.140625" style="216" customWidth="1"/>
    <col min="12802" max="12802" width="0" style="216" hidden="1" customWidth="1"/>
    <col min="12803" max="12803" width="15" style="216" customWidth="1"/>
    <col min="12804" max="12804" width="0" style="216" hidden="1" customWidth="1"/>
    <col min="12805" max="12805" width="15" style="216" customWidth="1"/>
    <col min="12806" max="12807" width="11.42578125" style="216"/>
    <col min="12808" max="12808" width="0" style="216" hidden="1" customWidth="1"/>
    <col min="12809" max="12809" width="15" style="216" customWidth="1"/>
    <col min="12810" max="13056" width="11.42578125" style="216"/>
    <col min="13057" max="13057" width="25.140625" style="216" customWidth="1"/>
    <col min="13058" max="13058" width="0" style="216" hidden="1" customWidth="1"/>
    <col min="13059" max="13059" width="15" style="216" customWidth="1"/>
    <col min="13060" max="13060" width="0" style="216" hidden="1" customWidth="1"/>
    <col min="13061" max="13061" width="15" style="216" customWidth="1"/>
    <col min="13062" max="13063" width="11.42578125" style="216"/>
    <col min="13064" max="13064" width="0" style="216" hidden="1" customWidth="1"/>
    <col min="13065" max="13065" width="15" style="216" customWidth="1"/>
    <col min="13066" max="13312" width="11.42578125" style="216"/>
    <col min="13313" max="13313" width="25.140625" style="216" customWidth="1"/>
    <col min="13314" max="13314" width="0" style="216" hidden="1" customWidth="1"/>
    <col min="13315" max="13315" width="15" style="216" customWidth="1"/>
    <col min="13316" max="13316" width="0" style="216" hidden="1" customWidth="1"/>
    <col min="13317" max="13317" width="15" style="216" customWidth="1"/>
    <col min="13318" max="13319" width="11.42578125" style="216"/>
    <col min="13320" max="13320" width="0" style="216" hidden="1" customWidth="1"/>
    <col min="13321" max="13321" width="15" style="216" customWidth="1"/>
    <col min="13322" max="13568" width="11.42578125" style="216"/>
    <col min="13569" max="13569" width="25.140625" style="216" customWidth="1"/>
    <col min="13570" max="13570" width="0" style="216" hidden="1" customWidth="1"/>
    <col min="13571" max="13571" width="15" style="216" customWidth="1"/>
    <col min="13572" max="13572" width="0" style="216" hidden="1" customWidth="1"/>
    <col min="13573" max="13573" width="15" style="216" customWidth="1"/>
    <col min="13574" max="13575" width="11.42578125" style="216"/>
    <col min="13576" max="13576" width="0" style="216" hidden="1" customWidth="1"/>
    <col min="13577" max="13577" width="15" style="216" customWidth="1"/>
    <col min="13578" max="13824" width="11.42578125" style="216"/>
    <col min="13825" max="13825" width="25.140625" style="216" customWidth="1"/>
    <col min="13826" max="13826" width="0" style="216" hidden="1" customWidth="1"/>
    <col min="13827" max="13827" width="15" style="216" customWidth="1"/>
    <col min="13828" max="13828" width="0" style="216" hidden="1" customWidth="1"/>
    <col min="13829" max="13829" width="15" style="216" customWidth="1"/>
    <col min="13830" max="13831" width="11.42578125" style="216"/>
    <col min="13832" max="13832" width="0" style="216" hidden="1" customWidth="1"/>
    <col min="13833" max="13833" width="15" style="216" customWidth="1"/>
    <col min="13834" max="14080" width="11.42578125" style="216"/>
    <col min="14081" max="14081" width="25.140625" style="216" customWidth="1"/>
    <col min="14082" max="14082" width="0" style="216" hidden="1" customWidth="1"/>
    <col min="14083" max="14083" width="15" style="216" customWidth="1"/>
    <col min="14084" max="14084" width="0" style="216" hidden="1" customWidth="1"/>
    <col min="14085" max="14085" width="15" style="216" customWidth="1"/>
    <col min="14086" max="14087" width="11.42578125" style="216"/>
    <col min="14088" max="14088" width="0" style="216" hidden="1" customWidth="1"/>
    <col min="14089" max="14089" width="15" style="216" customWidth="1"/>
    <col min="14090" max="14336" width="11.42578125" style="216"/>
    <col min="14337" max="14337" width="25.140625" style="216" customWidth="1"/>
    <col min="14338" max="14338" width="0" style="216" hidden="1" customWidth="1"/>
    <col min="14339" max="14339" width="15" style="216" customWidth="1"/>
    <col min="14340" max="14340" width="0" style="216" hidden="1" customWidth="1"/>
    <col min="14341" max="14341" width="15" style="216" customWidth="1"/>
    <col min="14342" max="14343" width="11.42578125" style="216"/>
    <col min="14344" max="14344" width="0" style="216" hidden="1" customWidth="1"/>
    <col min="14345" max="14345" width="15" style="216" customWidth="1"/>
    <col min="14346" max="14592" width="11.42578125" style="216"/>
    <col min="14593" max="14593" width="25.140625" style="216" customWidth="1"/>
    <col min="14594" max="14594" width="0" style="216" hidden="1" customWidth="1"/>
    <col min="14595" max="14595" width="15" style="216" customWidth="1"/>
    <col min="14596" max="14596" width="0" style="216" hidden="1" customWidth="1"/>
    <col min="14597" max="14597" width="15" style="216" customWidth="1"/>
    <col min="14598" max="14599" width="11.42578125" style="216"/>
    <col min="14600" max="14600" width="0" style="216" hidden="1" customWidth="1"/>
    <col min="14601" max="14601" width="15" style="216" customWidth="1"/>
    <col min="14602" max="14848" width="11.42578125" style="216"/>
    <col min="14849" max="14849" width="25.140625" style="216" customWidth="1"/>
    <col min="14850" max="14850" width="0" style="216" hidden="1" customWidth="1"/>
    <col min="14851" max="14851" width="15" style="216" customWidth="1"/>
    <col min="14852" max="14852" width="0" style="216" hidden="1" customWidth="1"/>
    <col min="14853" max="14853" width="15" style="216" customWidth="1"/>
    <col min="14854" max="14855" width="11.42578125" style="216"/>
    <col min="14856" max="14856" width="0" style="216" hidden="1" customWidth="1"/>
    <col min="14857" max="14857" width="15" style="216" customWidth="1"/>
    <col min="14858" max="15104" width="11.42578125" style="216"/>
    <col min="15105" max="15105" width="25.140625" style="216" customWidth="1"/>
    <col min="15106" max="15106" width="0" style="216" hidden="1" customWidth="1"/>
    <col min="15107" max="15107" width="15" style="216" customWidth="1"/>
    <col min="15108" max="15108" width="0" style="216" hidden="1" customWidth="1"/>
    <col min="15109" max="15109" width="15" style="216" customWidth="1"/>
    <col min="15110" max="15111" width="11.42578125" style="216"/>
    <col min="15112" max="15112" width="0" style="216" hidden="1" customWidth="1"/>
    <col min="15113" max="15113" width="15" style="216" customWidth="1"/>
    <col min="15114" max="15360" width="11.42578125" style="216"/>
    <col min="15361" max="15361" width="25.140625" style="216" customWidth="1"/>
    <col min="15362" max="15362" width="0" style="216" hidden="1" customWidth="1"/>
    <col min="15363" max="15363" width="15" style="216" customWidth="1"/>
    <col min="15364" max="15364" width="0" style="216" hidden="1" customWidth="1"/>
    <col min="15365" max="15365" width="15" style="216" customWidth="1"/>
    <col min="15366" max="15367" width="11.42578125" style="216"/>
    <col min="15368" max="15368" width="0" style="216" hidden="1" customWidth="1"/>
    <col min="15369" max="15369" width="15" style="216" customWidth="1"/>
    <col min="15370" max="15616" width="11.42578125" style="216"/>
    <col min="15617" max="15617" width="25.140625" style="216" customWidth="1"/>
    <col min="15618" max="15618" width="0" style="216" hidden="1" customWidth="1"/>
    <col min="15619" max="15619" width="15" style="216" customWidth="1"/>
    <col min="15620" max="15620" width="0" style="216" hidden="1" customWidth="1"/>
    <col min="15621" max="15621" width="15" style="216" customWidth="1"/>
    <col min="15622" max="15623" width="11.42578125" style="216"/>
    <col min="15624" max="15624" width="0" style="216" hidden="1" customWidth="1"/>
    <col min="15625" max="15625" width="15" style="216" customWidth="1"/>
    <col min="15626" max="15872" width="11.42578125" style="216"/>
    <col min="15873" max="15873" width="25.140625" style="216" customWidth="1"/>
    <col min="15874" max="15874" width="0" style="216" hidden="1" customWidth="1"/>
    <col min="15875" max="15875" width="15" style="216" customWidth="1"/>
    <col min="15876" max="15876" width="0" style="216" hidden="1" customWidth="1"/>
    <col min="15877" max="15877" width="15" style="216" customWidth="1"/>
    <col min="15878" max="15879" width="11.42578125" style="216"/>
    <col min="15880" max="15880" width="0" style="216" hidden="1" customWidth="1"/>
    <col min="15881" max="15881" width="15" style="216" customWidth="1"/>
    <col min="15882" max="16128" width="11.42578125" style="216"/>
    <col min="16129" max="16129" width="25.140625" style="216" customWidth="1"/>
    <col min="16130" max="16130" width="0" style="216" hidden="1" customWidth="1"/>
    <col min="16131" max="16131" width="15" style="216" customWidth="1"/>
    <col min="16132" max="16132" width="0" style="216" hidden="1" customWidth="1"/>
    <col min="16133" max="16133" width="15" style="216" customWidth="1"/>
    <col min="16134" max="16135" width="11.42578125" style="216"/>
    <col min="16136" max="16136" width="0" style="216" hidden="1" customWidth="1"/>
    <col min="16137" max="16137" width="15" style="216" customWidth="1"/>
    <col min="16138" max="16384" width="11.42578125" style="216"/>
  </cols>
  <sheetData>
    <row r="1" spans="1:11" ht="23.25" x14ac:dyDescent="0.25">
      <c r="A1" s="214" t="s">
        <v>609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x14ac:dyDescent="0.25">
      <c r="A2" s="247" t="s">
        <v>610</v>
      </c>
      <c r="B2" s="247"/>
      <c r="C2" s="247"/>
      <c r="D2" s="247" t="s">
        <v>611</v>
      </c>
      <c r="E2" s="247"/>
      <c r="F2" s="247"/>
      <c r="G2" s="247"/>
      <c r="H2" s="247" t="s">
        <v>612</v>
      </c>
      <c r="I2" s="247"/>
      <c r="J2" s="247"/>
      <c r="K2" s="247"/>
    </row>
    <row r="3" spans="1:11" ht="30" x14ac:dyDescent="0.25">
      <c r="A3" s="217" t="s">
        <v>613</v>
      </c>
      <c r="B3" s="217" t="s">
        <v>614</v>
      </c>
      <c r="C3" s="217" t="s">
        <v>614</v>
      </c>
      <c r="D3" s="217" t="s">
        <v>615</v>
      </c>
      <c r="E3" s="217" t="s">
        <v>615</v>
      </c>
      <c r="F3" s="217" t="s">
        <v>616</v>
      </c>
      <c r="G3" s="217" t="s">
        <v>280</v>
      </c>
      <c r="H3" s="217" t="s">
        <v>615</v>
      </c>
      <c r="I3" s="217" t="s">
        <v>615</v>
      </c>
      <c r="J3" s="217" t="s">
        <v>616</v>
      </c>
      <c r="K3" s="217" t="s">
        <v>280</v>
      </c>
    </row>
    <row r="4" spans="1:11" s="223" customFormat="1" x14ac:dyDescent="0.25">
      <c r="A4" s="218" t="s">
        <v>282</v>
      </c>
      <c r="B4" s="219">
        <f>+Análisis!C11</f>
        <v>35397000000</v>
      </c>
      <c r="C4" s="220">
        <f>+B4/1000000</f>
        <v>35397</v>
      </c>
      <c r="D4" s="219">
        <f>+Análisis!E11</f>
        <v>34548872743.230003</v>
      </c>
      <c r="E4" s="220">
        <f>+D4/1000000</f>
        <v>34548.87274323</v>
      </c>
      <c r="F4" s="221">
        <v>0.99990000000000001</v>
      </c>
      <c r="G4" s="222">
        <f>+D4/B4</f>
        <v>0.9760395723713875</v>
      </c>
      <c r="H4" s="219">
        <f>+Análisis!I11</f>
        <v>34521902716.709999</v>
      </c>
      <c r="I4" s="220">
        <f>+H4/1000000</f>
        <v>34521.902716709999</v>
      </c>
      <c r="J4" s="221">
        <v>0.99990000000000001</v>
      </c>
      <c r="K4" s="222">
        <f>+H4/B4</f>
        <v>0.97527764264513939</v>
      </c>
    </row>
    <row r="5" spans="1:11" s="223" customFormat="1" ht="30" x14ac:dyDescent="0.25">
      <c r="A5" s="218" t="s">
        <v>617</v>
      </c>
      <c r="B5" s="220">
        <f>+Análisis!C14</f>
        <v>17522815</v>
      </c>
      <c r="C5" s="220">
        <f>+B5/1000000</f>
        <v>17.522815000000001</v>
      </c>
      <c r="D5" s="220">
        <f>+Análisis!E14</f>
        <v>17522815</v>
      </c>
      <c r="E5" s="220">
        <f>+D5/1000000</f>
        <v>17.522815000000001</v>
      </c>
      <c r="F5" s="221">
        <v>1</v>
      </c>
      <c r="G5" s="224">
        <f t="shared" ref="G5:G7" si="0">+D5/B5</f>
        <v>1</v>
      </c>
      <c r="H5" s="220">
        <f>+Análisis!I14</f>
        <v>17522815</v>
      </c>
      <c r="I5" s="220">
        <f t="shared" ref="I5:I6" si="1">+H5/1000000</f>
        <v>17.522815000000001</v>
      </c>
      <c r="J5" s="221">
        <v>1</v>
      </c>
      <c r="K5" s="224">
        <f t="shared" ref="K5:K7" si="2">+H5/B5</f>
        <v>1</v>
      </c>
    </row>
    <row r="6" spans="1:11" s="223" customFormat="1" x14ac:dyDescent="0.25">
      <c r="A6" s="218" t="s">
        <v>618</v>
      </c>
      <c r="B6" s="219">
        <f>+Análisis!C20</f>
        <v>16666700000</v>
      </c>
      <c r="C6" s="220">
        <f>+B6/1000000</f>
        <v>16666.7</v>
      </c>
      <c r="D6" s="219">
        <f>+Análisis!E20</f>
        <v>12436592742.68</v>
      </c>
      <c r="E6" s="220">
        <f>+D6/1000000</f>
        <v>12436.592742680001</v>
      </c>
      <c r="F6" s="221">
        <v>0.94295985408029181</v>
      </c>
      <c r="G6" s="222">
        <f t="shared" si="0"/>
        <v>0.74619407217265565</v>
      </c>
      <c r="H6" s="219">
        <f>+Análisis!I20</f>
        <v>9762064468.4899998</v>
      </c>
      <c r="I6" s="220">
        <f t="shared" si="1"/>
        <v>9762.0644684899999</v>
      </c>
      <c r="J6" s="221">
        <v>0.94295985408029181</v>
      </c>
      <c r="K6" s="222">
        <f t="shared" si="2"/>
        <v>0.58572269666400667</v>
      </c>
    </row>
    <row r="7" spans="1:11" ht="22.5" customHeight="1" x14ac:dyDescent="0.25">
      <c r="A7" s="225" t="s">
        <v>284</v>
      </c>
      <c r="B7" s="226">
        <f>SUM(B4:B6)</f>
        <v>52081222815</v>
      </c>
      <c r="C7" s="227">
        <f>SUM(C4:C6)</f>
        <v>52081.222815000001</v>
      </c>
      <c r="D7" s="226">
        <f>SUM(D4:D6)</f>
        <v>47002988300.910004</v>
      </c>
      <c r="E7" s="227">
        <f>SUM(E4:E6)</f>
        <v>47002.988300910001</v>
      </c>
      <c r="F7" s="228">
        <v>0.96915327131034068</v>
      </c>
      <c r="G7" s="229">
        <f t="shared" si="0"/>
        <v>0.90249394619384005</v>
      </c>
      <c r="H7" s="226">
        <f>SUM(H4:H6)</f>
        <v>44301490000.199997</v>
      </c>
      <c r="I7" s="227">
        <f>SUM(I4:I6)</f>
        <v>44301.490000199992</v>
      </c>
      <c r="J7" s="228">
        <v>0.96915327131034068</v>
      </c>
      <c r="K7" s="229">
        <f t="shared" si="2"/>
        <v>0.85062307691133265</v>
      </c>
    </row>
  </sheetData>
  <mergeCells count="3">
    <mergeCell ref="A2:C2"/>
    <mergeCell ref="D2:G2"/>
    <mergeCell ref="H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12"/>
  <sheetViews>
    <sheetView zoomScale="160" zoomScaleNormal="160" workbookViewId="0">
      <selection activeCell="H12" sqref="H12"/>
    </sheetView>
  </sheetViews>
  <sheetFormatPr baseColWidth="10" defaultRowHeight="15" x14ac:dyDescent="0.25"/>
  <cols>
    <col min="1" max="1" width="28.5703125" style="134" customWidth="1"/>
    <col min="2" max="2" width="16.85546875" style="134" hidden="1" customWidth="1"/>
    <col min="3" max="3" width="13.140625" style="134" customWidth="1"/>
    <col min="4" max="4" width="16" style="134" hidden="1" customWidth="1"/>
    <col min="5" max="5" width="11.42578125" style="134" customWidth="1"/>
    <col min="6" max="6" width="16.140625" style="134" hidden="1" customWidth="1"/>
    <col min="7" max="8" width="11.42578125" style="134" customWidth="1"/>
    <col min="9" max="9" width="15" style="134" hidden="1" customWidth="1"/>
    <col min="10" max="10" width="10.42578125" style="134" customWidth="1"/>
    <col min="11" max="11" width="9.42578125" style="134" bestFit="1" customWidth="1"/>
    <col min="12" max="256" width="11.42578125" style="134"/>
    <col min="257" max="257" width="17.140625" style="134" customWidth="1"/>
    <col min="258" max="258" width="0" style="134" hidden="1" customWidth="1"/>
    <col min="259" max="259" width="13.140625" style="134" customWidth="1"/>
    <col min="260" max="260" width="14.42578125" style="134" customWidth="1"/>
    <col min="261" max="261" width="11.42578125" style="134" customWidth="1"/>
    <col min="262" max="262" width="0" style="134" hidden="1" customWidth="1"/>
    <col min="263" max="263" width="11.42578125" style="134" customWidth="1"/>
    <col min="264" max="264" width="11.42578125" style="134"/>
    <col min="265" max="265" width="0" style="134" hidden="1" customWidth="1"/>
    <col min="266" max="266" width="11.42578125" style="134" customWidth="1"/>
    <col min="267" max="267" width="9.42578125" style="134" bestFit="1" customWidth="1"/>
    <col min="268" max="512" width="11.42578125" style="134"/>
    <col min="513" max="513" width="17.140625" style="134" customWidth="1"/>
    <col min="514" max="514" width="0" style="134" hidden="1" customWidth="1"/>
    <col min="515" max="515" width="13.140625" style="134" customWidth="1"/>
    <col min="516" max="516" width="14.42578125" style="134" customWidth="1"/>
    <col min="517" max="517" width="11.42578125" style="134" customWidth="1"/>
    <col min="518" max="518" width="0" style="134" hidden="1" customWidth="1"/>
    <col min="519" max="519" width="11.42578125" style="134" customWidth="1"/>
    <col min="520" max="520" width="11.42578125" style="134"/>
    <col min="521" max="521" width="0" style="134" hidden="1" customWidth="1"/>
    <col min="522" max="522" width="11.42578125" style="134" customWidth="1"/>
    <col min="523" max="523" width="9.42578125" style="134" bestFit="1" customWidth="1"/>
    <col min="524" max="768" width="11.42578125" style="134"/>
    <col min="769" max="769" width="17.140625" style="134" customWidth="1"/>
    <col min="770" max="770" width="0" style="134" hidden="1" customWidth="1"/>
    <col min="771" max="771" width="13.140625" style="134" customWidth="1"/>
    <col min="772" max="772" width="14.42578125" style="134" customWidth="1"/>
    <col min="773" max="773" width="11.42578125" style="134" customWidth="1"/>
    <col min="774" max="774" width="0" style="134" hidden="1" customWidth="1"/>
    <col min="775" max="775" width="11.42578125" style="134" customWidth="1"/>
    <col min="776" max="776" width="11.42578125" style="134"/>
    <col min="777" max="777" width="0" style="134" hidden="1" customWidth="1"/>
    <col min="778" max="778" width="11.42578125" style="134" customWidth="1"/>
    <col min="779" max="779" width="9.42578125" style="134" bestFit="1" customWidth="1"/>
    <col min="780" max="1024" width="11.42578125" style="134"/>
    <col min="1025" max="1025" width="17.140625" style="134" customWidth="1"/>
    <col min="1026" max="1026" width="0" style="134" hidden="1" customWidth="1"/>
    <col min="1027" max="1027" width="13.140625" style="134" customWidth="1"/>
    <col min="1028" max="1028" width="14.42578125" style="134" customWidth="1"/>
    <col min="1029" max="1029" width="11.42578125" style="134" customWidth="1"/>
    <col min="1030" max="1030" width="0" style="134" hidden="1" customWidth="1"/>
    <col min="1031" max="1031" width="11.42578125" style="134" customWidth="1"/>
    <col min="1032" max="1032" width="11.42578125" style="134"/>
    <col min="1033" max="1033" width="0" style="134" hidden="1" customWidth="1"/>
    <col min="1034" max="1034" width="11.42578125" style="134" customWidth="1"/>
    <col min="1035" max="1035" width="9.42578125" style="134" bestFit="1" customWidth="1"/>
    <col min="1036" max="1280" width="11.42578125" style="134"/>
    <col min="1281" max="1281" width="17.140625" style="134" customWidth="1"/>
    <col min="1282" max="1282" width="0" style="134" hidden="1" customWidth="1"/>
    <col min="1283" max="1283" width="13.140625" style="134" customWidth="1"/>
    <col min="1284" max="1284" width="14.42578125" style="134" customWidth="1"/>
    <col min="1285" max="1285" width="11.42578125" style="134" customWidth="1"/>
    <col min="1286" max="1286" width="0" style="134" hidden="1" customWidth="1"/>
    <col min="1287" max="1287" width="11.42578125" style="134" customWidth="1"/>
    <col min="1288" max="1288" width="11.42578125" style="134"/>
    <col min="1289" max="1289" width="0" style="134" hidden="1" customWidth="1"/>
    <col min="1290" max="1290" width="11.42578125" style="134" customWidth="1"/>
    <col min="1291" max="1291" width="9.42578125" style="134" bestFit="1" customWidth="1"/>
    <col min="1292" max="1536" width="11.42578125" style="134"/>
    <col min="1537" max="1537" width="17.140625" style="134" customWidth="1"/>
    <col min="1538" max="1538" width="0" style="134" hidden="1" customWidth="1"/>
    <col min="1539" max="1539" width="13.140625" style="134" customWidth="1"/>
    <col min="1540" max="1540" width="14.42578125" style="134" customWidth="1"/>
    <col min="1541" max="1541" width="11.42578125" style="134" customWidth="1"/>
    <col min="1542" max="1542" width="0" style="134" hidden="1" customWidth="1"/>
    <col min="1543" max="1543" width="11.42578125" style="134" customWidth="1"/>
    <col min="1544" max="1544" width="11.42578125" style="134"/>
    <col min="1545" max="1545" width="0" style="134" hidden="1" customWidth="1"/>
    <col min="1546" max="1546" width="11.42578125" style="134" customWidth="1"/>
    <col min="1547" max="1547" width="9.42578125" style="134" bestFit="1" customWidth="1"/>
    <col min="1548" max="1792" width="11.42578125" style="134"/>
    <col min="1793" max="1793" width="17.140625" style="134" customWidth="1"/>
    <col min="1794" max="1794" width="0" style="134" hidden="1" customWidth="1"/>
    <col min="1795" max="1795" width="13.140625" style="134" customWidth="1"/>
    <col min="1796" max="1796" width="14.42578125" style="134" customWidth="1"/>
    <col min="1797" max="1797" width="11.42578125" style="134" customWidth="1"/>
    <col min="1798" max="1798" width="0" style="134" hidden="1" customWidth="1"/>
    <col min="1799" max="1799" width="11.42578125" style="134" customWidth="1"/>
    <col min="1800" max="1800" width="11.42578125" style="134"/>
    <col min="1801" max="1801" width="0" style="134" hidden="1" customWidth="1"/>
    <col min="1802" max="1802" width="11.42578125" style="134" customWidth="1"/>
    <col min="1803" max="1803" width="9.42578125" style="134" bestFit="1" customWidth="1"/>
    <col min="1804" max="2048" width="11.42578125" style="134"/>
    <col min="2049" max="2049" width="17.140625" style="134" customWidth="1"/>
    <col min="2050" max="2050" width="0" style="134" hidden="1" customWidth="1"/>
    <col min="2051" max="2051" width="13.140625" style="134" customWidth="1"/>
    <col min="2052" max="2052" width="14.42578125" style="134" customWidth="1"/>
    <col min="2053" max="2053" width="11.42578125" style="134" customWidth="1"/>
    <col min="2054" max="2054" width="0" style="134" hidden="1" customWidth="1"/>
    <col min="2055" max="2055" width="11.42578125" style="134" customWidth="1"/>
    <col min="2056" max="2056" width="11.42578125" style="134"/>
    <col min="2057" max="2057" width="0" style="134" hidden="1" customWidth="1"/>
    <col min="2058" max="2058" width="11.42578125" style="134" customWidth="1"/>
    <col min="2059" max="2059" width="9.42578125" style="134" bestFit="1" customWidth="1"/>
    <col min="2060" max="2304" width="11.42578125" style="134"/>
    <col min="2305" max="2305" width="17.140625" style="134" customWidth="1"/>
    <col min="2306" max="2306" width="0" style="134" hidden="1" customWidth="1"/>
    <col min="2307" max="2307" width="13.140625" style="134" customWidth="1"/>
    <col min="2308" max="2308" width="14.42578125" style="134" customWidth="1"/>
    <col min="2309" max="2309" width="11.42578125" style="134" customWidth="1"/>
    <col min="2310" max="2310" width="0" style="134" hidden="1" customWidth="1"/>
    <col min="2311" max="2311" width="11.42578125" style="134" customWidth="1"/>
    <col min="2312" max="2312" width="11.42578125" style="134"/>
    <col min="2313" max="2313" width="0" style="134" hidden="1" customWidth="1"/>
    <col min="2314" max="2314" width="11.42578125" style="134" customWidth="1"/>
    <col min="2315" max="2315" width="9.42578125" style="134" bestFit="1" customWidth="1"/>
    <col min="2316" max="2560" width="11.42578125" style="134"/>
    <col min="2561" max="2561" width="17.140625" style="134" customWidth="1"/>
    <col min="2562" max="2562" width="0" style="134" hidden="1" customWidth="1"/>
    <col min="2563" max="2563" width="13.140625" style="134" customWidth="1"/>
    <col min="2564" max="2564" width="14.42578125" style="134" customWidth="1"/>
    <col min="2565" max="2565" width="11.42578125" style="134" customWidth="1"/>
    <col min="2566" max="2566" width="0" style="134" hidden="1" customWidth="1"/>
    <col min="2567" max="2567" width="11.42578125" style="134" customWidth="1"/>
    <col min="2568" max="2568" width="11.42578125" style="134"/>
    <col min="2569" max="2569" width="0" style="134" hidden="1" customWidth="1"/>
    <col min="2570" max="2570" width="11.42578125" style="134" customWidth="1"/>
    <col min="2571" max="2571" width="9.42578125" style="134" bestFit="1" customWidth="1"/>
    <col min="2572" max="2816" width="11.42578125" style="134"/>
    <col min="2817" max="2817" width="17.140625" style="134" customWidth="1"/>
    <col min="2818" max="2818" width="0" style="134" hidden="1" customWidth="1"/>
    <col min="2819" max="2819" width="13.140625" style="134" customWidth="1"/>
    <col min="2820" max="2820" width="14.42578125" style="134" customWidth="1"/>
    <col min="2821" max="2821" width="11.42578125" style="134" customWidth="1"/>
    <col min="2822" max="2822" width="0" style="134" hidden="1" customWidth="1"/>
    <col min="2823" max="2823" width="11.42578125" style="134" customWidth="1"/>
    <col min="2824" max="2824" width="11.42578125" style="134"/>
    <col min="2825" max="2825" width="0" style="134" hidden="1" customWidth="1"/>
    <col min="2826" max="2826" width="11.42578125" style="134" customWidth="1"/>
    <col min="2827" max="2827" width="9.42578125" style="134" bestFit="1" customWidth="1"/>
    <col min="2828" max="3072" width="11.42578125" style="134"/>
    <col min="3073" max="3073" width="17.140625" style="134" customWidth="1"/>
    <col min="3074" max="3074" width="0" style="134" hidden="1" customWidth="1"/>
    <col min="3075" max="3075" width="13.140625" style="134" customWidth="1"/>
    <col min="3076" max="3076" width="14.42578125" style="134" customWidth="1"/>
    <col min="3077" max="3077" width="11.42578125" style="134" customWidth="1"/>
    <col min="3078" max="3078" width="0" style="134" hidden="1" customWidth="1"/>
    <col min="3079" max="3079" width="11.42578125" style="134" customWidth="1"/>
    <col min="3080" max="3080" width="11.42578125" style="134"/>
    <col min="3081" max="3081" width="0" style="134" hidden="1" customWidth="1"/>
    <col min="3082" max="3082" width="11.42578125" style="134" customWidth="1"/>
    <col min="3083" max="3083" width="9.42578125" style="134" bestFit="1" customWidth="1"/>
    <col min="3084" max="3328" width="11.42578125" style="134"/>
    <col min="3329" max="3329" width="17.140625" style="134" customWidth="1"/>
    <col min="3330" max="3330" width="0" style="134" hidden="1" customWidth="1"/>
    <col min="3331" max="3331" width="13.140625" style="134" customWidth="1"/>
    <col min="3332" max="3332" width="14.42578125" style="134" customWidth="1"/>
    <col min="3333" max="3333" width="11.42578125" style="134" customWidth="1"/>
    <col min="3334" max="3334" width="0" style="134" hidden="1" customWidth="1"/>
    <col min="3335" max="3335" width="11.42578125" style="134" customWidth="1"/>
    <col min="3336" max="3336" width="11.42578125" style="134"/>
    <col min="3337" max="3337" width="0" style="134" hidden="1" customWidth="1"/>
    <col min="3338" max="3338" width="11.42578125" style="134" customWidth="1"/>
    <col min="3339" max="3339" width="9.42578125" style="134" bestFit="1" customWidth="1"/>
    <col min="3340" max="3584" width="11.42578125" style="134"/>
    <col min="3585" max="3585" width="17.140625" style="134" customWidth="1"/>
    <col min="3586" max="3586" width="0" style="134" hidden="1" customWidth="1"/>
    <col min="3587" max="3587" width="13.140625" style="134" customWidth="1"/>
    <col min="3588" max="3588" width="14.42578125" style="134" customWidth="1"/>
    <col min="3589" max="3589" width="11.42578125" style="134" customWidth="1"/>
    <col min="3590" max="3590" width="0" style="134" hidden="1" customWidth="1"/>
    <col min="3591" max="3591" width="11.42578125" style="134" customWidth="1"/>
    <col min="3592" max="3592" width="11.42578125" style="134"/>
    <col min="3593" max="3593" width="0" style="134" hidden="1" customWidth="1"/>
    <col min="3594" max="3594" width="11.42578125" style="134" customWidth="1"/>
    <col min="3595" max="3595" width="9.42578125" style="134" bestFit="1" customWidth="1"/>
    <col min="3596" max="3840" width="11.42578125" style="134"/>
    <col min="3841" max="3841" width="17.140625" style="134" customWidth="1"/>
    <col min="3842" max="3842" width="0" style="134" hidden="1" customWidth="1"/>
    <col min="3843" max="3843" width="13.140625" style="134" customWidth="1"/>
    <col min="3844" max="3844" width="14.42578125" style="134" customWidth="1"/>
    <col min="3845" max="3845" width="11.42578125" style="134" customWidth="1"/>
    <col min="3846" max="3846" width="0" style="134" hidden="1" customWidth="1"/>
    <col min="3847" max="3847" width="11.42578125" style="134" customWidth="1"/>
    <col min="3848" max="3848" width="11.42578125" style="134"/>
    <col min="3849" max="3849" width="0" style="134" hidden="1" customWidth="1"/>
    <col min="3850" max="3850" width="11.42578125" style="134" customWidth="1"/>
    <col min="3851" max="3851" width="9.42578125" style="134" bestFit="1" customWidth="1"/>
    <col min="3852" max="4096" width="11.42578125" style="134"/>
    <col min="4097" max="4097" width="17.140625" style="134" customWidth="1"/>
    <col min="4098" max="4098" width="0" style="134" hidden="1" customWidth="1"/>
    <col min="4099" max="4099" width="13.140625" style="134" customWidth="1"/>
    <col min="4100" max="4100" width="14.42578125" style="134" customWidth="1"/>
    <col min="4101" max="4101" width="11.42578125" style="134" customWidth="1"/>
    <col min="4102" max="4102" width="0" style="134" hidden="1" customWidth="1"/>
    <col min="4103" max="4103" width="11.42578125" style="134" customWidth="1"/>
    <col min="4104" max="4104" width="11.42578125" style="134"/>
    <col min="4105" max="4105" width="0" style="134" hidden="1" customWidth="1"/>
    <col min="4106" max="4106" width="11.42578125" style="134" customWidth="1"/>
    <col min="4107" max="4107" width="9.42578125" style="134" bestFit="1" customWidth="1"/>
    <col min="4108" max="4352" width="11.42578125" style="134"/>
    <col min="4353" max="4353" width="17.140625" style="134" customWidth="1"/>
    <col min="4354" max="4354" width="0" style="134" hidden="1" customWidth="1"/>
    <col min="4355" max="4355" width="13.140625" style="134" customWidth="1"/>
    <col min="4356" max="4356" width="14.42578125" style="134" customWidth="1"/>
    <col min="4357" max="4357" width="11.42578125" style="134" customWidth="1"/>
    <col min="4358" max="4358" width="0" style="134" hidden="1" customWidth="1"/>
    <col min="4359" max="4359" width="11.42578125" style="134" customWidth="1"/>
    <col min="4360" max="4360" width="11.42578125" style="134"/>
    <col min="4361" max="4361" width="0" style="134" hidden="1" customWidth="1"/>
    <col min="4362" max="4362" width="11.42578125" style="134" customWidth="1"/>
    <col min="4363" max="4363" width="9.42578125" style="134" bestFit="1" customWidth="1"/>
    <col min="4364" max="4608" width="11.42578125" style="134"/>
    <col min="4609" max="4609" width="17.140625" style="134" customWidth="1"/>
    <col min="4610" max="4610" width="0" style="134" hidden="1" customWidth="1"/>
    <col min="4611" max="4611" width="13.140625" style="134" customWidth="1"/>
    <col min="4612" max="4612" width="14.42578125" style="134" customWidth="1"/>
    <col min="4613" max="4613" width="11.42578125" style="134" customWidth="1"/>
    <col min="4614" max="4614" width="0" style="134" hidden="1" customWidth="1"/>
    <col min="4615" max="4615" width="11.42578125" style="134" customWidth="1"/>
    <col min="4616" max="4616" width="11.42578125" style="134"/>
    <col min="4617" max="4617" width="0" style="134" hidden="1" customWidth="1"/>
    <col min="4618" max="4618" width="11.42578125" style="134" customWidth="1"/>
    <col min="4619" max="4619" width="9.42578125" style="134" bestFit="1" customWidth="1"/>
    <col min="4620" max="4864" width="11.42578125" style="134"/>
    <col min="4865" max="4865" width="17.140625" style="134" customWidth="1"/>
    <col min="4866" max="4866" width="0" style="134" hidden="1" customWidth="1"/>
    <col min="4867" max="4867" width="13.140625" style="134" customWidth="1"/>
    <col min="4868" max="4868" width="14.42578125" style="134" customWidth="1"/>
    <col min="4869" max="4869" width="11.42578125" style="134" customWidth="1"/>
    <col min="4870" max="4870" width="0" style="134" hidden="1" customWidth="1"/>
    <col min="4871" max="4871" width="11.42578125" style="134" customWidth="1"/>
    <col min="4872" max="4872" width="11.42578125" style="134"/>
    <col min="4873" max="4873" width="0" style="134" hidden="1" customWidth="1"/>
    <col min="4874" max="4874" width="11.42578125" style="134" customWidth="1"/>
    <col min="4875" max="4875" width="9.42578125" style="134" bestFit="1" customWidth="1"/>
    <col min="4876" max="5120" width="11.42578125" style="134"/>
    <col min="5121" max="5121" width="17.140625" style="134" customWidth="1"/>
    <col min="5122" max="5122" width="0" style="134" hidden="1" customWidth="1"/>
    <col min="5123" max="5123" width="13.140625" style="134" customWidth="1"/>
    <col min="5124" max="5124" width="14.42578125" style="134" customWidth="1"/>
    <col min="5125" max="5125" width="11.42578125" style="134" customWidth="1"/>
    <col min="5126" max="5126" width="0" style="134" hidden="1" customWidth="1"/>
    <col min="5127" max="5127" width="11.42578125" style="134" customWidth="1"/>
    <col min="5128" max="5128" width="11.42578125" style="134"/>
    <col min="5129" max="5129" width="0" style="134" hidden="1" customWidth="1"/>
    <col min="5130" max="5130" width="11.42578125" style="134" customWidth="1"/>
    <col min="5131" max="5131" width="9.42578125" style="134" bestFit="1" customWidth="1"/>
    <col min="5132" max="5376" width="11.42578125" style="134"/>
    <col min="5377" max="5377" width="17.140625" style="134" customWidth="1"/>
    <col min="5378" max="5378" width="0" style="134" hidden="1" customWidth="1"/>
    <col min="5379" max="5379" width="13.140625" style="134" customWidth="1"/>
    <col min="5380" max="5380" width="14.42578125" style="134" customWidth="1"/>
    <col min="5381" max="5381" width="11.42578125" style="134" customWidth="1"/>
    <col min="5382" max="5382" width="0" style="134" hidden="1" customWidth="1"/>
    <col min="5383" max="5383" width="11.42578125" style="134" customWidth="1"/>
    <col min="5384" max="5384" width="11.42578125" style="134"/>
    <col min="5385" max="5385" width="0" style="134" hidden="1" customWidth="1"/>
    <col min="5386" max="5386" width="11.42578125" style="134" customWidth="1"/>
    <col min="5387" max="5387" width="9.42578125" style="134" bestFit="1" customWidth="1"/>
    <col min="5388" max="5632" width="11.42578125" style="134"/>
    <col min="5633" max="5633" width="17.140625" style="134" customWidth="1"/>
    <col min="5634" max="5634" width="0" style="134" hidden="1" customWidth="1"/>
    <col min="5635" max="5635" width="13.140625" style="134" customWidth="1"/>
    <col min="5636" max="5636" width="14.42578125" style="134" customWidth="1"/>
    <col min="5637" max="5637" width="11.42578125" style="134" customWidth="1"/>
    <col min="5638" max="5638" width="0" style="134" hidden="1" customWidth="1"/>
    <col min="5639" max="5639" width="11.42578125" style="134" customWidth="1"/>
    <col min="5640" max="5640" width="11.42578125" style="134"/>
    <col min="5641" max="5641" width="0" style="134" hidden="1" customWidth="1"/>
    <col min="5642" max="5642" width="11.42578125" style="134" customWidth="1"/>
    <col min="5643" max="5643" width="9.42578125" style="134" bestFit="1" customWidth="1"/>
    <col min="5644" max="5888" width="11.42578125" style="134"/>
    <col min="5889" max="5889" width="17.140625" style="134" customWidth="1"/>
    <col min="5890" max="5890" width="0" style="134" hidden="1" customWidth="1"/>
    <col min="5891" max="5891" width="13.140625" style="134" customWidth="1"/>
    <col min="5892" max="5892" width="14.42578125" style="134" customWidth="1"/>
    <col min="5893" max="5893" width="11.42578125" style="134" customWidth="1"/>
    <col min="5894" max="5894" width="0" style="134" hidden="1" customWidth="1"/>
    <col min="5895" max="5895" width="11.42578125" style="134" customWidth="1"/>
    <col min="5896" max="5896" width="11.42578125" style="134"/>
    <col min="5897" max="5897" width="0" style="134" hidden="1" customWidth="1"/>
    <col min="5898" max="5898" width="11.42578125" style="134" customWidth="1"/>
    <col min="5899" max="5899" width="9.42578125" style="134" bestFit="1" customWidth="1"/>
    <col min="5900" max="6144" width="11.42578125" style="134"/>
    <col min="6145" max="6145" width="17.140625" style="134" customWidth="1"/>
    <col min="6146" max="6146" width="0" style="134" hidden="1" customWidth="1"/>
    <col min="6147" max="6147" width="13.140625" style="134" customWidth="1"/>
    <col min="6148" max="6148" width="14.42578125" style="134" customWidth="1"/>
    <col min="6149" max="6149" width="11.42578125" style="134" customWidth="1"/>
    <col min="6150" max="6150" width="0" style="134" hidden="1" customWidth="1"/>
    <col min="6151" max="6151" width="11.42578125" style="134" customWidth="1"/>
    <col min="6152" max="6152" width="11.42578125" style="134"/>
    <col min="6153" max="6153" width="0" style="134" hidden="1" customWidth="1"/>
    <col min="6154" max="6154" width="11.42578125" style="134" customWidth="1"/>
    <col min="6155" max="6155" width="9.42578125" style="134" bestFit="1" customWidth="1"/>
    <col min="6156" max="6400" width="11.42578125" style="134"/>
    <col min="6401" max="6401" width="17.140625" style="134" customWidth="1"/>
    <col min="6402" max="6402" width="0" style="134" hidden="1" customWidth="1"/>
    <col min="6403" max="6403" width="13.140625" style="134" customWidth="1"/>
    <col min="6404" max="6404" width="14.42578125" style="134" customWidth="1"/>
    <col min="6405" max="6405" width="11.42578125" style="134" customWidth="1"/>
    <col min="6406" max="6406" width="0" style="134" hidden="1" customWidth="1"/>
    <col min="6407" max="6407" width="11.42578125" style="134" customWidth="1"/>
    <col min="6408" max="6408" width="11.42578125" style="134"/>
    <col min="6409" max="6409" width="0" style="134" hidden="1" customWidth="1"/>
    <col min="6410" max="6410" width="11.42578125" style="134" customWidth="1"/>
    <col min="6411" max="6411" width="9.42578125" style="134" bestFit="1" customWidth="1"/>
    <col min="6412" max="6656" width="11.42578125" style="134"/>
    <col min="6657" max="6657" width="17.140625" style="134" customWidth="1"/>
    <col min="6658" max="6658" width="0" style="134" hidden="1" customWidth="1"/>
    <col min="6659" max="6659" width="13.140625" style="134" customWidth="1"/>
    <col min="6660" max="6660" width="14.42578125" style="134" customWidth="1"/>
    <col min="6661" max="6661" width="11.42578125" style="134" customWidth="1"/>
    <col min="6662" max="6662" width="0" style="134" hidden="1" customWidth="1"/>
    <col min="6663" max="6663" width="11.42578125" style="134" customWidth="1"/>
    <col min="6664" max="6664" width="11.42578125" style="134"/>
    <col min="6665" max="6665" width="0" style="134" hidden="1" customWidth="1"/>
    <col min="6666" max="6666" width="11.42578125" style="134" customWidth="1"/>
    <col min="6667" max="6667" width="9.42578125" style="134" bestFit="1" customWidth="1"/>
    <col min="6668" max="6912" width="11.42578125" style="134"/>
    <col min="6913" max="6913" width="17.140625" style="134" customWidth="1"/>
    <col min="6914" max="6914" width="0" style="134" hidden="1" customWidth="1"/>
    <col min="6915" max="6915" width="13.140625" style="134" customWidth="1"/>
    <col min="6916" max="6916" width="14.42578125" style="134" customWidth="1"/>
    <col min="6917" max="6917" width="11.42578125" style="134" customWidth="1"/>
    <col min="6918" max="6918" width="0" style="134" hidden="1" customWidth="1"/>
    <col min="6919" max="6919" width="11.42578125" style="134" customWidth="1"/>
    <col min="6920" max="6920" width="11.42578125" style="134"/>
    <col min="6921" max="6921" width="0" style="134" hidden="1" customWidth="1"/>
    <col min="6922" max="6922" width="11.42578125" style="134" customWidth="1"/>
    <col min="6923" max="6923" width="9.42578125" style="134" bestFit="1" customWidth="1"/>
    <col min="6924" max="7168" width="11.42578125" style="134"/>
    <col min="7169" max="7169" width="17.140625" style="134" customWidth="1"/>
    <col min="7170" max="7170" width="0" style="134" hidden="1" customWidth="1"/>
    <col min="7171" max="7171" width="13.140625" style="134" customWidth="1"/>
    <col min="7172" max="7172" width="14.42578125" style="134" customWidth="1"/>
    <col min="7173" max="7173" width="11.42578125" style="134" customWidth="1"/>
    <col min="7174" max="7174" width="0" style="134" hidden="1" customWidth="1"/>
    <col min="7175" max="7175" width="11.42578125" style="134" customWidth="1"/>
    <col min="7176" max="7176" width="11.42578125" style="134"/>
    <col min="7177" max="7177" width="0" style="134" hidden="1" customWidth="1"/>
    <col min="7178" max="7178" width="11.42578125" style="134" customWidth="1"/>
    <col min="7179" max="7179" width="9.42578125" style="134" bestFit="1" customWidth="1"/>
    <col min="7180" max="7424" width="11.42578125" style="134"/>
    <col min="7425" max="7425" width="17.140625" style="134" customWidth="1"/>
    <col min="7426" max="7426" width="0" style="134" hidden="1" customWidth="1"/>
    <col min="7427" max="7427" width="13.140625" style="134" customWidth="1"/>
    <col min="7428" max="7428" width="14.42578125" style="134" customWidth="1"/>
    <col min="7429" max="7429" width="11.42578125" style="134" customWidth="1"/>
    <col min="7430" max="7430" width="0" style="134" hidden="1" customWidth="1"/>
    <col min="7431" max="7431" width="11.42578125" style="134" customWidth="1"/>
    <col min="7432" max="7432" width="11.42578125" style="134"/>
    <col min="7433" max="7433" width="0" style="134" hidden="1" customWidth="1"/>
    <col min="7434" max="7434" width="11.42578125" style="134" customWidth="1"/>
    <col min="7435" max="7435" width="9.42578125" style="134" bestFit="1" customWidth="1"/>
    <col min="7436" max="7680" width="11.42578125" style="134"/>
    <col min="7681" max="7681" width="17.140625" style="134" customWidth="1"/>
    <col min="7682" max="7682" width="0" style="134" hidden="1" customWidth="1"/>
    <col min="7683" max="7683" width="13.140625" style="134" customWidth="1"/>
    <col min="7684" max="7684" width="14.42578125" style="134" customWidth="1"/>
    <col min="7685" max="7685" width="11.42578125" style="134" customWidth="1"/>
    <col min="7686" max="7686" width="0" style="134" hidden="1" customWidth="1"/>
    <col min="7687" max="7687" width="11.42578125" style="134" customWidth="1"/>
    <col min="7688" max="7688" width="11.42578125" style="134"/>
    <col min="7689" max="7689" width="0" style="134" hidden="1" customWidth="1"/>
    <col min="7690" max="7690" width="11.42578125" style="134" customWidth="1"/>
    <col min="7691" max="7691" width="9.42578125" style="134" bestFit="1" customWidth="1"/>
    <col min="7692" max="7936" width="11.42578125" style="134"/>
    <col min="7937" max="7937" width="17.140625" style="134" customWidth="1"/>
    <col min="7938" max="7938" width="0" style="134" hidden="1" customWidth="1"/>
    <col min="7939" max="7939" width="13.140625" style="134" customWidth="1"/>
    <col min="7940" max="7940" width="14.42578125" style="134" customWidth="1"/>
    <col min="7941" max="7941" width="11.42578125" style="134" customWidth="1"/>
    <col min="7942" max="7942" width="0" style="134" hidden="1" customWidth="1"/>
    <col min="7943" max="7943" width="11.42578125" style="134" customWidth="1"/>
    <col min="7944" max="7944" width="11.42578125" style="134"/>
    <col min="7945" max="7945" width="0" style="134" hidden="1" customWidth="1"/>
    <col min="7946" max="7946" width="11.42578125" style="134" customWidth="1"/>
    <col min="7947" max="7947" width="9.42578125" style="134" bestFit="1" customWidth="1"/>
    <col min="7948" max="8192" width="11.42578125" style="134"/>
    <col min="8193" max="8193" width="17.140625" style="134" customWidth="1"/>
    <col min="8194" max="8194" width="0" style="134" hidden="1" customWidth="1"/>
    <col min="8195" max="8195" width="13.140625" style="134" customWidth="1"/>
    <col min="8196" max="8196" width="14.42578125" style="134" customWidth="1"/>
    <col min="8197" max="8197" width="11.42578125" style="134" customWidth="1"/>
    <col min="8198" max="8198" width="0" style="134" hidden="1" customWidth="1"/>
    <col min="8199" max="8199" width="11.42578125" style="134" customWidth="1"/>
    <col min="8200" max="8200" width="11.42578125" style="134"/>
    <col min="8201" max="8201" width="0" style="134" hidden="1" customWidth="1"/>
    <col min="8202" max="8202" width="11.42578125" style="134" customWidth="1"/>
    <col min="8203" max="8203" width="9.42578125" style="134" bestFit="1" customWidth="1"/>
    <col min="8204" max="8448" width="11.42578125" style="134"/>
    <col min="8449" max="8449" width="17.140625" style="134" customWidth="1"/>
    <col min="8450" max="8450" width="0" style="134" hidden="1" customWidth="1"/>
    <col min="8451" max="8451" width="13.140625" style="134" customWidth="1"/>
    <col min="8452" max="8452" width="14.42578125" style="134" customWidth="1"/>
    <col min="8453" max="8453" width="11.42578125" style="134" customWidth="1"/>
    <col min="8454" max="8454" width="0" style="134" hidden="1" customWidth="1"/>
    <col min="8455" max="8455" width="11.42578125" style="134" customWidth="1"/>
    <col min="8456" max="8456" width="11.42578125" style="134"/>
    <col min="8457" max="8457" width="0" style="134" hidden="1" customWidth="1"/>
    <col min="8458" max="8458" width="11.42578125" style="134" customWidth="1"/>
    <col min="8459" max="8459" width="9.42578125" style="134" bestFit="1" customWidth="1"/>
    <col min="8460" max="8704" width="11.42578125" style="134"/>
    <col min="8705" max="8705" width="17.140625" style="134" customWidth="1"/>
    <col min="8706" max="8706" width="0" style="134" hidden="1" customWidth="1"/>
    <col min="8707" max="8707" width="13.140625" style="134" customWidth="1"/>
    <col min="8708" max="8708" width="14.42578125" style="134" customWidth="1"/>
    <col min="8709" max="8709" width="11.42578125" style="134" customWidth="1"/>
    <col min="8710" max="8710" width="0" style="134" hidden="1" customWidth="1"/>
    <col min="8711" max="8711" width="11.42578125" style="134" customWidth="1"/>
    <col min="8712" max="8712" width="11.42578125" style="134"/>
    <col min="8713" max="8713" width="0" style="134" hidden="1" customWidth="1"/>
    <col min="8714" max="8714" width="11.42578125" style="134" customWidth="1"/>
    <col min="8715" max="8715" width="9.42578125" style="134" bestFit="1" customWidth="1"/>
    <col min="8716" max="8960" width="11.42578125" style="134"/>
    <col min="8961" max="8961" width="17.140625" style="134" customWidth="1"/>
    <col min="8962" max="8962" width="0" style="134" hidden="1" customWidth="1"/>
    <col min="8963" max="8963" width="13.140625" style="134" customWidth="1"/>
    <col min="8964" max="8964" width="14.42578125" style="134" customWidth="1"/>
    <col min="8965" max="8965" width="11.42578125" style="134" customWidth="1"/>
    <col min="8966" max="8966" width="0" style="134" hidden="1" customWidth="1"/>
    <col min="8967" max="8967" width="11.42578125" style="134" customWidth="1"/>
    <col min="8968" max="8968" width="11.42578125" style="134"/>
    <col min="8969" max="8969" width="0" style="134" hidden="1" customWidth="1"/>
    <col min="8970" max="8970" width="11.42578125" style="134" customWidth="1"/>
    <col min="8971" max="8971" width="9.42578125" style="134" bestFit="1" customWidth="1"/>
    <col min="8972" max="9216" width="11.42578125" style="134"/>
    <col min="9217" max="9217" width="17.140625" style="134" customWidth="1"/>
    <col min="9218" max="9218" width="0" style="134" hidden="1" customWidth="1"/>
    <col min="9219" max="9219" width="13.140625" style="134" customWidth="1"/>
    <col min="9220" max="9220" width="14.42578125" style="134" customWidth="1"/>
    <col min="9221" max="9221" width="11.42578125" style="134" customWidth="1"/>
    <col min="9222" max="9222" width="0" style="134" hidden="1" customWidth="1"/>
    <col min="9223" max="9223" width="11.42578125" style="134" customWidth="1"/>
    <col min="9224" max="9224" width="11.42578125" style="134"/>
    <col min="9225" max="9225" width="0" style="134" hidden="1" customWidth="1"/>
    <col min="9226" max="9226" width="11.42578125" style="134" customWidth="1"/>
    <col min="9227" max="9227" width="9.42578125" style="134" bestFit="1" customWidth="1"/>
    <col min="9228" max="9472" width="11.42578125" style="134"/>
    <col min="9473" max="9473" width="17.140625" style="134" customWidth="1"/>
    <col min="9474" max="9474" width="0" style="134" hidden="1" customWidth="1"/>
    <col min="9475" max="9475" width="13.140625" style="134" customWidth="1"/>
    <col min="9476" max="9476" width="14.42578125" style="134" customWidth="1"/>
    <col min="9477" max="9477" width="11.42578125" style="134" customWidth="1"/>
    <col min="9478" max="9478" width="0" style="134" hidden="1" customWidth="1"/>
    <col min="9479" max="9479" width="11.42578125" style="134" customWidth="1"/>
    <col min="9480" max="9480" width="11.42578125" style="134"/>
    <col min="9481" max="9481" width="0" style="134" hidden="1" customWidth="1"/>
    <col min="9482" max="9482" width="11.42578125" style="134" customWidth="1"/>
    <col min="9483" max="9483" width="9.42578125" style="134" bestFit="1" customWidth="1"/>
    <col min="9484" max="9728" width="11.42578125" style="134"/>
    <col min="9729" max="9729" width="17.140625" style="134" customWidth="1"/>
    <col min="9730" max="9730" width="0" style="134" hidden="1" customWidth="1"/>
    <col min="9731" max="9731" width="13.140625" style="134" customWidth="1"/>
    <col min="9732" max="9732" width="14.42578125" style="134" customWidth="1"/>
    <col min="9733" max="9733" width="11.42578125" style="134" customWidth="1"/>
    <col min="9734" max="9734" width="0" style="134" hidden="1" customWidth="1"/>
    <col min="9735" max="9735" width="11.42578125" style="134" customWidth="1"/>
    <col min="9736" max="9736" width="11.42578125" style="134"/>
    <col min="9737" max="9737" width="0" style="134" hidden="1" customWidth="1"/>
    <col min="9738" max="9738" width="11.42578125" style="134" customWidth="1"/>
    <col min="9739" max="9739" width="9.42578125" style="134" bestFit="1" customWidth="1"/>
    <col min="9740" max="9984" width="11.42578125" style="134"/>
    <col min="9985" max="9985" width="17.140625" style="134" customWidth="1"/>
    <col min="9986" max="9986" width="0" style="134" hidden="1" customWidth="1"/>
    <col min="9987" max="9987" width="13.140625" style="134" customWidth="1"/>
    <col min="9988" max="9988" width="14.42578125" style="134" customWidth="1"/>
    <col min="9989" max="9989" width="11.42578125" style="134" customWidth="1"/>
    <col min="9990" max="9990" width="0" style="134" hidden="1" customWidth="1"/>
    <col min="9991" max="9991" width="11.42578125" style="134" customWidth="1"/>
    <col min="9992" max="9992" width="11.42578125" style="134"/>
    <col min="9993" max="9993" width="0" style="134" hidden="1" customWidth="1"/>
    <col min="9994" max="9994" width="11.42578125" style="134" customWidth="1"/>
    <col min="9995" max="9995" width="9.42578125" style="134" bestFit="1" customWidth="1"/>
    <col min="9996" max="10240" width="11.42578125" style="134"/>
    <col min="10241" max="10241" width="17.140625" style="134" customWidth="1"/>
    <col min="10242" max="10242" width="0" style="134" hidden="1" customWidth="1"/>
    <col min="10243" max="10243" width="13.140625" style="134" customWidth="1"/>
    <col min="10244" max="10244" width="14.42578125" style="134" customWidth="1"/>
    <col min="10245" max="10245" width="11.42578125" style="134" customWidth="1"/>
    <col min="10246" max="10246" width="0" style="134" hidden="1" customWidth="1"/>
    <col min="10247" max="10247" width="11.42578125" style="134" customWidth="1"/>
    <col min="10248" max="10248" width="11.42578125" style="134"/>
    <col min="10249" max="10249" width="0" style="134" hidden="1" customWidth="1"/>
    <col min="10250" max="10250" width="11.42578125" style="134" customWidth="1"/>
    <col min="10251" max="10251" width="9.42578125" style="134" bestFit="1" customWidth="1"/>
    <col min="10252" max="10496" width="11.42578125" style="134"/>
    <col min="10497" max="10497" width="17.140625" style="134" customWidth="1"/>
    <col min="10498" max="10498" width="0" style="134" hidden="1" customWidth="1"/>
    <col min="10499" max="10499" width="13.140625" style="134" customWidth="1"/>
    <col min="10500" max="10500" width="14.42578125" style="134" customWidth="1"/>
    <col min="10501" max="10501" width="11.42578125" style="134" customWidth="1"/>
    <col min="10502" max="10502" width="0" style="134" hidden="1" customWidth="1"/>
    <col min="10503" max="10503" width="11.42578125" style="134" customWidth="1"/>
    <col min="10504" max="10504" width="11.42578125" style="134"/>
    <col min="10505" max="10505" width="0" style="134" hidden="1" customWidth="1"/>
    <col min="10506" max="10506" width="11.42578125" style="134" customWidth="1"/>
    <col min="10507" max="10507" width="9.42578125" style="134" bestFit="1" customWidth="1"/>
    <col min="10508" max="10752" width="11.42578125" style="134"/>
    <col min="10753" max="10753" width="17.140625" style="134" customWidth="1"/>
    <col min="10754" max="10754" width="0" style="134" hidden="1" customWidth="1"/>
    <col min="10755" max="10755" width="13.140625" style="134" customWidth="1"/>
    <col min="10756" max="10756" width="14.42578125" style="134" customWidth="1"/>
    <col min="10757" max="10757" width="11.42578125" style="134" customWidth="1"/>
    <col min="10758" max="10758" width="0" style="134" hidden="1" customWidth="1"/>
    <col min="10759" max="10759" width="11.42578125" style="134" customWidth="1"/>
    <col min="10760" max="10760" width="11.42578125" style="134"/>
    <col min="10761" max="10761" width="0" style="134" hidden="1" customWidth="1"/>
    <col min="10762" max="10762" width="11.42578125" style="134" customWidth="1"/>
    <col min="10763" max="10763" width="9.42578125" style="134" bestFit="1" customWidth="1"/>
    <col min="10764" max="11008" width="11.42578125" style="134"/>
    <col min="11009" max="11009" width="17.140625" style="134" customWidth="1"/>
    <col min="11010" max="11010" width="0" style="134" hidden="1" customWidth="1"/>
    <col min="11011" max="11011" width="13.140625" style="134" customWidth="1"/>
    <col min="11012" max="11012" width="14.42578125" style="134" customWidth="1"/>
    <col min="11013" max="11013" width="11.42578125" style="134" customWidth="1"/>
    <col min="11014" max="11014" width="0" style="134" hidden="1" customWidth="1"/>
    <col min="11015" max="11015" width="11.42578125" style="134" customWidth="1"/>
    <col min="11016" max="11016" width="11.42578125" style="134"/>
    <col min="11017" max="11017" width="0" style="134" hidden="1" customWidth="1"/>
    <col min="11018" max="11018" width="11.42578125" style="134" customWidth="1"/>
    <col min="11019" max="11019" width="9.42578125" style="134" bestFit="1" customWidth="1"/>
    <col min="11020" max="11264" width="11.42578125" style="134"/>
    <col min="11265" max="11265" width="17.140625" style="134" customWidth="1"/>
    <col min="11266" max="11266" width="0" style="134" hidden="1" customWidth="1"/>
    <col min="11267" max="11267" width="13.140625" style="134" customWidth="1"/>
    <col min="11268" max="11268" width="14.42578125" style="134" customWidth="1"/>
    <col min="11269" max="11269" width="11.42578125" style="134" customWidth="1"/>
    <col min="11270" max="11270" width="0" style="134" hidden="1" customWidth="1"/>
    <col min="11271" max="11271" width="11.42578125" style="134" customWidth="1"/>
    <col min="11272" max="11272" width="11.42578125" style="134"/>
    <col min="11273" max="11273" width="0" style="134" hidden="1" customWidth="1"/>
    <col min="11274" max="11274" width="11.42578125" style="134" customWidth="1"/>
    <col min="11275" max="11275" width="9.42578125" style="134" bestFit="1" customWidth="1"/>
    <col min="11276" max="11520" width="11.42578125" style="134"/>
    <col min="11521" max="11521" width="17.140625" style="134" customWidth="1"/>
    <col min="11522" max="11522" width="0" style="134" hidden="1" customWidth="1"/>
    <col min="11523" max="11523" width="13.140625" style="134" customWidth="1"/>
    <col min="11524" max="11524" width="14.42578125" style="134" customWidth="1"/>
    <col min="11525" max="11525" width="11.42578125" style="134" customWidth="1"/>
    <col min="11526" max="11526" width="0" style="134" hidden="1" customWidth="1"/>
    <col min="11527" max="11527" width="11.42578125" style="134" customWidth="1"/>
    <col min="11528" max="11528" width="11.42578125" style="134"/>
    <col min="11529" max="11529" width="0" style="134" hidden="1" customWidth="1"/>
    <col min="11530" max="11530" width="11.42578125" style="134" customWidth="1"/>
    <col min="11531" max="11531" width="9.42578125" style="134" bestFit="1" customWidth="1"/>
    <col min="11532" max="11776" width="11.42578125" style="134"/>
    <col min="11777" max="11777" width="17.140625" style="134" customWidth="1"/>
    <col min="11778" max="11778" width="0" style="134" hidden="1" customWidth="1"/>
    <col min="11779" max="11779" width="13.140625" style="134" customWidth="1"/>
    <col min="11780" max="11780" width="14.42578125" style="134" customWidth="1"/>
    <col min="11781" max="11781" width="11.42578125" style="134" customWidth="1"/>
    <col min="11782" max="11782" width="0" style="134" hidden="1" customWidth="1"/>
    <col min="11783" max="11783" width="11.42578125" style="134" customWidth="1"/>
    <col min="11784" max="11784" width="11.42578125" style="134"/>
    <col min="11785" max="11785" width="0" style="134" hidden="1" customWidth="1"/>
    <col min="11786" max="11786" width="11.42578125" style="134" customWidth="1"/>
    <col min="11787" max="11787" width="9.42578125" style="134" bestFit="1" customWidth="1"/>
    <col min="11788" max="12032" width="11.42578125" style="134"/>
    <col min="12033" max="12033" width="17.140625" style="134" customWidth="1"/>
    <col min="12034" max="12034" width="0" style="134" hidden="1" customWidth="1"/>
    <col min="12035" max="12035" width="13.140625" style="134" customWidth="1"/>
    <col min="12036" max="12036" width="14.42578125" style="134" customWidth="1"/>
    <col min="12037" max="12037" width="11.42578125" style="134" customWidth="1"/>
    <col min="12038" max="12038" width="0" style="134" hidden="1" customWidth="1"/>
    <col min="12039" max="12039" width="11.42578125" style="134" customWidth="1"/>
    <col min="12040" max="12040" width="11.42578125" style="134"/>
    <col min="12041" max="12041" width="0" style="134" hidden="1" customWidth="1"/>
    <col min="12042" max="12042" width="11.42578125" style="134" customWidth="1"/>
    <col min="12043" max="12043" width="9.42578125" style="134" bestFit="1" customWidth="1"/>
    <col min="12044" max="12288" width="11.42578125" style="134"/>
    <col min="12289" max="12289" width="17.140625" style="134" customWidth="1"/>
    <col min="12290" max="12290" width="0" style="134" hidden="1" customWidth="1"/>
    <col min="12291" max="12291" width="13.140625" style="134" customWidth="1"/>
    <col min="12292" max="12292" width="14.42578125" style="134" customWidth="1"/>
    <col min="12293" max="12293" width="11.42578125" style="134" customWidth="1"/>
    <col min="12294" max="12294" width="0" style="134" hidden="1" customWidth="1"/>
    <col min="12295" max="12295" width="11.42578125" style="134" customWidth="1"/>
    <col min="12296" max="12296" width="11.42578125" style="134"/>
    <col min="12297" max="12297" width="0" style="134" hidden="1" customWidth="1"/>
    <col min="12298" max="12298" width="11.42578125" style="134" customWidth="1"/>
    <col min="12299" max="12299" width="9.42578125" style="134" bestFit="1" customWidth="1"/>
    <col min="12300" max="12544" width="11.42578125" style="134"/>
    <col min="12545" max="12545" width="17.140625" style="134" customWidth="1"/>
    <col min="12546" max="12546" width="0" style="134" hidden="1" customWidth="1"/>
    <col min="12547" max="12547" width="13.140625" style="134" customWidth="1"/>
    <col min="12548" max="12548" width="14.42578125" style="134" customWidth="1"/>
    <col min="12549" max="12549" width="11.42578125" style="134" customWidth="1"/>
    <col min="12550" max="12550" width="0" style="134" hidden="1" customWidth="1"/>
    <col min="12551" max="12551" width="11.42578125" style="134" customWidth="1"/>
    <col min="12552" max="12552" width="11.42578125" style="134"/>
    <col min="12553" max="12553" width="0" style="134" hidden="1" customWidth="1"/>
    <col min="12554" max="12554" width="11.42578125" style="134" customWidth="1"/>
    <col min="12555" max="12555" width="9.42578125" style="134" bestFit="1" customWidth="1"/>
    <col min="12556" max="12800" width="11.42578125" style="134"/>
    <col min="12801" max="12801" width="17.140625" style="134" customWidth="1"/>
    <col min="12802" max="12802" width="0" style="134" hidden="1" customWidth="1"/>
    <col min="12803" max="12803" width="13.140625" style="134" customWidth="1"/>
    <col min="12804" max="12804" width="14.42578125" style="134" customWidth="1"/>
    <col min="12805" max="12805" width="11.42578125" style="134" customWidth="1"/>
    <col min="12806" max="12806" width="0" style="134" hidden="1" customWidth="1"/>
    <col min="12807" max="12807" width="11.42578125" style="134" customWidth="1"/>
    <col min="12808" max="12808" width="11.42578125" style="134"/>
    <col min="12809" max="12809" width="0" style="134" hidden="1" customWidth="1"/>
    <col min="12810" max="12810" width="11.42578125" style="134" customWidth="1"/>
    <col min="12811" max="12811" width="9.42578125" style="134" bestFit="1" customWidth="1"/>
    <col min="12812" max="13056" width="11.42578125" style="134"/>
    <col min="13057" max="13057" width="17.140625" style="134" customWidth="1"/>
    <col min="13058" max="13058" width="0" style="134" hidden="1" customWidth="1"/>
    <col min="13059" max="13059" width="13.140625" style="134" customWidth="1"/>
    <col min="13060" max="13060" width="14.42578125" style="134" customWidth="1"/>
    <col min="13061" max="13061" width="11.42578125" style="134" customWidth="1"/>
    <col min="13062" max="13062" width="0" style="134" hidden="1" customWidth="1"/>
    <col min="13063" max="13063" width="11.42578125" style="134" customWidth="1"/>
    <col min="13064" max="13064" width="11.42578125" style="134"/>
    <col min="13065" max="13065" width="0" style="134" hidden="1" customWidth="1"/>
    <col min="13066" max="13066" width="11.42578125" style="134" customWidth="1"/>
    <col min="13067" max="13067" width="9.42578125" style="134" bestFit="1" customWidth="1"/>
    <col min="13068" max="13312" width="11.42578125" style="134"/>
    <col min="13313" max="13313" width="17.140625" style="134" customWidth="1"/>
    <col min="13314" max="13314" width="0" style="134" hidden="1" customWidth="1"/>
    <col min="13315" max="13315" width="13.140625" style="134" customWidth="1"/>
    <col min="13316" max="13316" width="14.42578125" style="134" customWidth="1"/>
    <col min="13317" max="13317" width="11.42578125" style="134" customWidth="1"/>
    <col min="13318" max="13318" width="0" style="134" hidden="1" customWidth="1"/>
    <col min="13319" max="13319" width="11.42578125" style="134" customWidth="1"/>
    <col min="13320" max="13320" width="11.42578125" style="134"/>
    <col min="13321" max="13321" width="0" style="134" hidden="1" customWidth="1"/>
    <col min="13322" max="13322" width="11.42578125" style="134" customWidth="1"/>
    <col min="13323" max="13323" width="9.42578125" style="134" bestFit="1" customWidth="1"/>
    <col min="13324" max="13568" width="11.42578125" style="134"/>
    <col min="13569" max="13569" width="17.140625" style="134" customWidth="1"/>
    <col min="13570" max="13570" width="0" style="134" hidden="1" customWidth="1"/>
    <col min="13571" max="13571" width="13.140625" style="134" customWidth="1"/>
    <col min="13572" max="13572" width="14.42578125" style="134" customWidth="1"/>
    <col min="13573" max="13573" width="11.42578125" style="134" customWidth="1"/>
    <col min="13574" max="13574" width="0" style="134" hidden="1" customWidth="1"/>
    <col min="13575" max="13575" width="11.42578125" style="134" customWidth="1"/>
    <col min="13576" max="13576" width="11.42578125" style="134"/>
    <col min="13577" max="13577" width="0" style="134" hidden="1" customWidth="1"/>
    <col min="13578" max="13578" width="11.42578125" style="134" customWidth="1"/>
    <col min="13579" max="13579" width="9.42578125" style="134" bestFit="1" customWidth="1"/>
    <col min="13580" max="13824" width="11.42578125" style="134"/>
    <col min="13825" max="13825" width="17.140625" style="134" customWidth="1"/>
    <col min="13826" max="13826" width="0" style="134" hidden="1" customWidth="1"/>
    <col min="13827" max="13827" width="13.140625" style="134" customWidth="1"/>
    <col min="13828" max="13828" width="14.42578125" style="134" customWidth="1"/>
    <col min="13829" max="13829" width="11.42578125" style="134" customWidth="1"/>
    <col min="13830" max="13830" width="0" style="134" hidden="1" customWidth="1"/>
    <col min="13831" max="13831" width="11.42578125" style="134" customWidth="1"/>
    <col min="13832" max="13832" width="11.42578125" style="134"/>
    <col min="13833" max="13833" width="0" style="134" hidden="1" customWidth="1"/>
    <col min="13834" max="13834" width="11.42578125" style="134" customWidth="1"/>
    <col min="13835" max="13835" width="9.42578125" style="134" bestFit="1" customWidth="1"/>
    <col min="13836" max="14080" width="11.42578125" style="134"/>
    <col min="14081" max="14081" width="17.140625" style="134" customWidth="1"/>
    <col min="14082" max="14082" width="0" style="134" hidden="1" customWidth="1"/>
    <col min="14083" max="14083" width="13.140625" style="134" customWidth="1"/>
    <col min="14084" max="14084" width="14.42578125" style="134" customWidth="1"/>
    <col min="14085" max="14085" width="11.42578125" style="134" customWidth="1"/>
    <col min="14086" max="14086" width="0" style="134" hidden="1" customWidth="1"/>
    <col min="14087" max="14087" width="11.42578125" style="134" customWidth="1"/>
    <col min="14088" max="14088" width="11.42578125" style="134"/>
    <col min="14089" max="14089" width="0" style="134" hidden="1" customWidth="1"/>
    <col min="14090" max="14090" width="11.42578125" style="134" customWidth="1"/>
    <col min="14091" max="14091" width="9.42578125" style="134" bestFit="1" customWidth="1"/>
    <col min="14092" max="14336" width="11.42578125" style="134"/>
    <col min="14337" max="14337" width="17.140625" style="134" customWidth="1"/>
    <col min="14338" max="14338" width="0" style="134" hidden="1" customWidth="1"/>
    <col min="14339" max="14339" width="13.140625" style="134" customWidth="1"/>
    <col min="14340" max="14340" width="14.42578125" style="134" customWidth="1"/>
    <col min="14341" max="14341" width="11.42578125" style="134" customWidth="1"/>
    <col min="14342" max="14342" width="0" style="134" hidden="1" customWidth="1"/>
    <col min="14343" max="14343" width="11.42578125" style="134" customWidth="1"/>
    <col min="14344" max="14344" width="11.42578125" style="134"/>
    <col min="14345" max="14345" width="0" style="134" hidden="1" customWidth="1"/>
    <col min="14346" max="14346" width="11.42578125" style="134" customWidth="1"/>
    <col min="14347" max="14347" width="9.42578125" style="134" bestFit="1" customWidth="1"/>
    <col min="14348" max="14592" width="11.42578125" style="134"/>
    <col min="14593" max="14593" width="17.140625" style="134" customWidth="1"/>
    <col min="14594" max="14594" width="0" style="134" hidden="1" customWidth="1"/>
    <col min="14595" max="14595" width="13.140625" style="134" customWidth="1"/>
    <col min="14596" max="14596" width="14.42578125" style="134" customWidth="1"/>
    <col min="14597" max="14597" width="11.42578125" style="134" customWidth="1"/>
    <col min="14598" max="14598" width="0" style="134" hidden="1" customWidth="1"/>
    <col min="14599" max="14599" width="11.42578125" style="134" customWidth="1"/>
    <col min="14600" max="14600" width="11.42578125" style="134"/>
    <col min="14601" max="14601" width="0" style="134" hidden="1" customWidth="1"/>
    <col min="14602" max="14602" width="11.42578125" style="134" customWidth="1"/>
    <col min="14603" max="14603" width="9.42578125" style="134" bestFit="1" customWidth="1"/>
    <col min="14604" max="14848" width="11.42578125" style="134"/>
    <col min="14849" max="14849" width="17.140625" style="134" customWidth="1"/>
    <col min="14850" max="14850" width="0" style="134" hidden="1" customWidth="1"/>
    <col min="14851" max="14851" width="13.140625" style="134" customWidth="1"/>
    <col min="14852" max="14852" width="14.42578125" style="134" customWidth="1"/>
    <col min="14853" max="14853" width="11.42578125" style="134" customWidth="1"/>
    <col min="14854" max="14854" width="0" style="134" hidden="1" customWidth="1"/>
    <col min="14855" max="14855" width="11.42578125" style="134" customWidth="1"/>
    <col min="14856" max="14856" width="11.42578125" style="134"/>
    <col min="14857" max="14857" width="0" style="134" hidden="1" customWidth="1"/>
    <col min="14858" max="14858" width="11.42578125" style="134" customWidth="1"/>
    <col min="14859" max="14859" width="9.42578125" style="134" bestFit="1" customWidth="1"/>
    <col min="14860" max="15104" width="11.42578125" style="134"/>
    <col min="15105" max="15105" width="17.140625" style="134" customWidth="1"/>
    <col min="15106" max="15106" width="0" style="134" hidden="1" customWidth="1"/>
    <col min="15107" max="15107" width="13.140625" style="134" customWidth="1"/>
    <col min="15108" max="15108" width="14.42578125" style="134" customWidth="1"/>
    <col min="15109" max="15109" width="11.42578125" style="134" customWidth="1"/>
    <col min="15110" max="15110" width="0" style="134" hidden="1" customWidth="1"/>
    <col min="15111" max="15111" width="11.42578125" style="134" customWidth="1"/>
    <col min="15112" max="15112" width="11.42578125" style="134"/>
    <col min="15113" max="15113" width="0" style="134" hidden="1" customWidth="1"/>
    <col min="15114" max="15114" width="11.42578125" style="134" customWidth="1"/>
    <col min="15115" max="15115" width="9.42578125" style="134" bestFit="1" customWidth="1"/>
    <col min="15116" max="15360" width="11.42578125" style="134"/>
    <col min="15361" max="15361" width="17.140625" style="134" customWidth="1"/>
    <col min="15362" max="15362" width="0" style="134" hidden="1" customWidth="1"/>
    <col min="15363" max="15363" width="13.140625" style="134" customWidth="1"/>
    <col min="15364" max="15364" width="14.42578125" style="134" customWidth="1"/>
    <col min="15365" max="15365" width="11.42578125" style="134" customWidth="1"/>
    <col min="15366" max="15366" width="0" style="134" hidden="1" customWidth="1"/>
    <col min="15367" max="15367" width="11.42578125" style="134" customWidth="1"/>
    <col min="15368" max="15368" width="11.42578125" style="134"/>
    <col min="15369" max="15369" width="0" style="134" hidden="1" customWidth="1"/>
    <col min="15370" max="15370" width="11.42578125" style="134" customWidth="1"/>
    <col min="15371" max="15371" width="9.42578125" style="134" bestFit="1" customWidth="1"/>
    <col min="15372" max="15616" width="11.42578125" style="134"/>
    <col min="15617" max="15617" width="17.140625" style="134" customWidth="1"/>
    <col min="15618" max="15618" width="0" style="134" hidden="1" customWidth="1"/>
    <col min="15619" max="15619" width="13.140625" style="134" customWidth="1"/>
    <col min="15620" max="15620" width="14.42578125" style="134" customWidth="1"/>
    <col min="15621" max="15621" width="11.42578125" style="134" customWidth="1"/>
    <col min="15622" max="15622" width="0" style="134" hidden="1" customWidth="1"/>
    <col min="15623" max="15623" width="11.42578125" style="134" customWidth="1"/>
    <col min="15624" max="15624" width="11.42578125" style="134"/>
    <col min="15625" max="15625" width="0" style="134" hidden="1" customWidth="1"/>
    <col min="15626" max="15626" width="11.42578125" style="134" customWidth="1"/>
    <col min="15627" max="15627" width="9.42578125" style="134" bestFit="1" customWidth="1"/>
    <col min="15628" max="15872" width="11.42578125" style="134"/>
    <col min="15873" max="15873" width="17.140625" style="134" customWidth="1"/>
    <col min="15874" max="15874" width="0" style="134" hidden="1" customWidth="1"/>
    <col min="15875" max="15875" width="13.140625" style="134" customWidth="1"/>
    <col min="15876" max="15876" width="14.42578125" style="134" customWidth="1"/>
    <col min="15877" max="15877" width="11.42578125" style="134" customWidth="1"/>
    <col min="15878" max="15878" width="0" style="134" hidden="1" customWidth="1"/>
    <col min="15879" max="15879" width="11.42578125" style="134" customWidth="1"/>
    <col min="15880" max="15880" width="11.42578125" style="134"/>
    <col min="15881" max="15881" width="0" style="134" hidden="1" customWidth="1"/>
    <col min="15882" max="15882" width="11.42578125" style="134" customWidth="1"/>
    <col min="15883" max="15883" width="9.42578125" style="134" bestFit="1" customWidth="1"/>
    <col min="15884" max="16128" width="11.42578125" style="134"/>
    <col min="16129" max="16129" width="17.140625" style="134" customWidth="1"/>
    <col min="16130" max="16130" width="0" style="134" hidden="1" customWidth="1"/>
    <col min="16131" max="16131" width="13.140625" style="134" customWidth="1"/>
    <col min="16132" max="16132" width="14.42578125" style="134" customWidth="1"/>
    <col min="16133" max="16133" width="11.42578125" style="134" customWidth="1"/>
    <col min="16134" max="16134" width="0" style="134" hidden="1" customWidth="1"/>
    <col min="16135" max="16135" width="11.42578125" style="134" customWidth="1"/>
    <col min="16136" max="16136" width="11.42578125" style="134"/>
    <col min="16137" max="16137" width="0" style="134" hidden="1" customWidth="1"/>
    <col min="16138" max="16138" width="11.42578125" style="134" customWidth="1"/>
    <col min="16139" max="16139" width="9.42578125" style="134" bestFit="1" customWidth="1"/>
    <col min="16140" max="16384" width="11.42578125" style="134"/>
  </cols>
  <sheetData>
    <row r="1" spans="1:12" s="133" customFormat="1" ht="11.25" x14ac:dyDescent="0.2">
      <c r="A1" s="133" t="s">
        <v>274</v>
      </c>
      <c r="J1" s="248">
        <v>45260</v>
      </c>
      <c r="K1" s="248"/>
    </row>
    <row r="2" spans="1:12" x14ac:dyDescent="0.25">
      <c r="A2" s="195" t="s">
        <v>608</v>
      </c>
      <c r="B2" s="195" t="s">
        <v>275</v>
      </c>
      <c r="C2" s="195" t="s">
        <v>275</v>
      </c>
      <c r="D2" s="195" t="s">
        <v>276</v>
      </c>
      <c r="E2" s="195" t="s">
        <v>276</v>
      </c>
      <c r="F2" s="195" t="s">
        <v>277</v>
      </c>
      <c r="G2" s="195" t="s">
        <v>277</v>
      </c>
      <c r="H2" s="195" t="s">
        <v>278</v>
      </c>
      <c r="I2" s="195" t="s">
        <v>279</v>
      </c>
      <c r="J2" s="195" t="s">
        <v>279</v>
      </c>
      <c r="K2" s="195" t="s">
        <v>280</v>
      </c>
    </row>
    <row r="3" spans="1:12" ht="15" customHeight="1" x14ac:dyDescent="0.25">
      <c r="A3" s="203" t="s">
        <v>281</v>
      </c>
      <c r="B3" s="204">
        <v>46939517.579999998</v>
      </c>
      <c r="C3" s="196">
        <f>+B3/1000000</f>
        <v>46.93951758</v>
      </c>
      <c r="D3" s="196">
        <v>42884165.789999999</v>
      </c>
      <c r="E3" s="196">
        <f>+D3/1000000</f>
        <v>42.884165789999997</v>
      </c>
      <c r="F3" s="196">
        <v>633334</v>
      </c>
      <c r="G3" s="196">
        <f>+F3/1000000</f>
        <v>0.63333399999999995</v>
      </c>
      <c r="H3" s="196">
        <v>0</v>
      </c>
      <c r="I3" s="196">
        <f>+B3-D3-F3</f>
        <v>3422017.7899999991</v>
      </c>
      <c r="J3" s="196">
        <f>+C3-E3-G3-H3</f>
        <v>3.4220177900000031</v>
      </c>
      <c r="K3" s="197">
        <f>+D3/B3</f>
        <v>0.91360474075839448</v>
      </c>
    </row>
    <row r="4" spans="1:12" ht="15" customHeight="1" x14ac:dyDescent="0.25">
      <c r="A4" s="205" t="s">
        <v>282</v>
      </c>
      <c r="B4" s="206">
        <f>SUM(B3)</f>
        <v>46939517.579999998</v>
      </c>
      <c r="C4" s="198">
        <f>+C3</f>
        <v>46.93951758</v>
      </c>
      <c r="D4" s="198">
        <f t="shared" ref="D4:J4" si="0">+D3</f>
        <v>42884165.789999999</v>
      </c>
      <c r="E4" s="198">
        <f t="shared" si="0"/>
        <v>42.884165789999997</v>
      </c>
      <c r="F4" s="198">
        <f t="shared" si="0"/>
        <v>633334</v>
      </c>
      <c r="G4" s="198">
        <f t="shared" si="0"/>
        <v>0.63333399999999995</v>
      </c>
      <c r="H4" s="198">
        <f t="shared" si="0"/>
        <v>0</v>
      </c>
      <c r="I4" s="198">
        <f>+I3</f>
        <v>3422017.7899999991</v>
      </c>
      <c r="J4" s="198">
        <f t="shared" si="0"/>
        <v>3.4220177900000031</v>
      </c>
      <c r="K4" s="199">
        <f>+K3</f>
        <v>0.91360474075839448</v>
      </c>
    </row>
    <row r="5" spans="1:12" s="21" customFormat="1" ht="17.25" customHeight="1" x14ac:dyDescent="0.25">
      <c r="A5" s="205" t="s">
        <v>283</v>
      </c>
      <c r="B5" s="206">
        <f>+'[3]ER_Millones$'!S8+'[3]ER_Millones$'!S9</f>
        <v>6732004390.3000002</v>
      </c>
      <c r="C5" s="198">
        <v>6732</v>
      </c>
      <c r="D5" s="198">
        <v>1811830442.52</v>
      </c>
      <c r="E5" s="198">
        <f>+D5/1000000</f>
        <v>1811.8304425199999</v>
      </c>
      <c r="F5" s="198">
        <v>4848960160.96</v>
      </c>
      <c r="G5" s="198">
        <f>+F5/1000000</f>
        <v>4848.9601609600004</v>
      </c>
      <c r="H5" s="198">
        <v>0</v>
      </c>
      <c r="I5" s="198">
        <f>+B5-D5-F5</f>
        <v>71213786.820000648</v>
      </c>
      <c r="J5" s="198">
        <f>+C5-E5-G5-H5</f>
        <v>71.209396519999245</v>
      </c>
      <c r="K5" s="200">
        <f>+D5/B5</f>
        <v>0.26913684802859417</v>
      </c>
    </row>
    <row r="6" spans="1:12" s="21" customFormat="1" ht="17.25" customHeight="1" x14ac:dyDescent="0.25">
      <c r="A6" s="207" t="s">
        <v>284</v>
      </c>
      <c r="B6" s="208">
        <f>+B4+B5</f>
        <v>6778943907.8800001</v>
      </c>
      <c r="C6" s="201">
        <f>+C4+C5</f>
        <v>6778.93951758</v>
      </c>
      <c r="D6" s="201">
        <f t="shared" ref="D6:J6" si="1">+D4+D5</f>
        <v>1854714608.3099999</v>
      </c>
      <c r="E6" s="201">
        <f>+E4+E5</f>
        <v>1854.7146083099999</v>
      </c>
      <c r="F6" s="201">
        <f t="shared" si="1"/>
        <v>4849593494.96</v>
      </c>
      <c r="G6" s="201">
        <f>+G4+G5</f>
        <v>4849.5934949600005</v>
      </c>
      <c r="H6" s="201">
        <f t="shared" si="1"/>
        <v>0</v>
      </c>
      <c r="I6" s="201">
        <f t="shared" si="1"/>
        <v>74635804.61000064</v>
      </c>
      <c r="J6" s="201">
        <f t="shared" si="1"/>
        <v>74.631414309999244</v>
      </c>
      <c r="K6" s="202">
        <f>D6/(B6-F6)</f>
        <v>0.9613155784920161</v>
      </c>
      <c r="L6" s="21" t="s">
        <v>604</v>
      </c>
    </row>
    <row r="7" spans="1:12" x14ac:dyDescent="0.25">
      <c r="A7" s="136"/>
      <c r="B7" s="170"/>
      <c r="D7" s="135"/>
      <c r="E7" s="137"/>
    </row>
    <row r="8" spans="1:12" x14ac:dyDescent="0.25">
      <c r="A8" s="136"/>
      <c r="B8" s="136"/>
      <c r="D8" s="137"/>
      <c r="E8" s="230"/>
      <c r="F8" s="135"/>
      <c r="J8" s="137"/>
    </row>
    <row r="9" spans="1:12" x14ac:dyDescent="0.25">
      <c r="A9" s="136"/>
      <c r="B9" s="136"/>
      <c r="D9" s="138"/>
      <c r="E9" s="231"/>
      <c r="I9" s="135"/>
    </row>
    <row r="10" spans="1:12" x14ac:dyDescent="0.25">
      <c r="A10" s="136"/>
      <c r="B10" s="136"/>
      <c r="E10" s="137"/>
      <c r="F10" s="137"/>
    </row>
    <row r="11" spans="1:12" x14ac:dyDescent="0.25">
      <c r="A11" s="136"/>
      <c r="B11" s="136"/>
    </row>
    <row r="12" spans="1:12" x14ac:dyDescent="0.25">
      <c r="A12" s="136"/>
      <c r="B12" s="136"/>
    </row>
  </sheetData>
  <mergeCells count="1">
    <mergeCell ref="J1:K1"/>
  </mergeCells>
  <pageMargins left="0.7" right="0.7" top="0.75" bottom="0.75" header="0.3" footer="0.3"/>
  <ignoredErrors>
    <ignoredError sqref="E4:K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2"/>
  <sheetViews>
    <sheetView workbookViewId="0">
      <selection activeCell="K22" sqref="K22"/>
    </sheetView>
  </sheetViews>
  <sheetFormatPr baseColWidth="10" defaultRowHeight="15" x14ac:dyDescent="0.25"/>
  <sheetData>
    <row r="4" spans="3:7" x14ac:dyDescent="0.25">
      <c r="D4">
        <v>3310433</v>
      </c>
      <c r="G4">
        <v>8406435</v>
      </c>
    </row>
    <row r="5" spans="3:7" x14ac:dyDescent="0.25">
      <c r="D5">
        <v>2845341</v>
      </c>
      <c r="G5">
        <v>15768271</v>
      </c>
    </row>
    <row r="6" spans="3:7" x14ac:dyDescent="0.25">
      <c r="D6">
        <v>5799722</v>
      </c>
      <c r="G6">
        <v>6627351</v>
      </c>
    </row>
    <row r="7" spans="3:7" x14ac:dyDescent="0.25">
      <c r="D7">
        <v>2862141</v>
      </c>
      <c r="G7">
        <v>2409529</v>
      </c>
    </row>
    <row r="8" spans="3:7" x14ac:dyDescent="0.25">
      <c r="D8">
        <v>2842391</v>
      </c>
      <c r="G8">
        <v>2896682</v>
      </c>
    </row>
    <row r="9" spans="3:7" x14ac:dyDescent="0.25">
      <c r="D9">
        <v>2910771</v>
      </c>
      <c r="G9">
        <v>2375999</v>
      </c>
    </row>
    <row r="10" spans="3:7" x14ac:dyDescent="0.25">
      <c r="D10">
        <v>2879941</v>
      </c>
      <c r="G10">
        <v>12002772</v>
      </c>
    </row>
    <row r="11" spans="3:7" x14ac:dyDescent="0.25">
      <c r="D11">
        <v>2820541</v>
      </c>
      <c r="G11">
        <v>1430306</v>
      </c>
    </row>
    <row r="12" spans="3:7" x14ac:dyDescent="0.25">
      <c r="C12">
        <v>1228719</v>
      </c>
      <c r="D12">
        <f>SUM(D4:D11)</f>
        <v>26271281</v>
      </c>
      <c r="E12">
        <f>C12+D12</f>
        <v>27500000</v>
      </c>
      <c r="G12">
        <f>SUM(G4:G11)</f>
        <v>51917345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79"/>
  <sheetViews>
    <sheetView topLeftCell="B1" zoomScale="145" zoomScaleNormal="145" workbookViewId="0">
      <selection activeCell="G71" sqref="G71"/>
    </sheetView>
  </sheetViews>
  <sheetFormatPr baseColWidth="10" defaultColWidth="11.7109375" defaultRowHeight="15" x14ac:dyDescent="0.25"/>
  <cols>
    <col min="1" max="1" width="10.85546875" style="156" customWidth="1"/>
    <col min="2" max="2" width="5.42578125" style="156" customWidth="1"/>
    <col min="3" max="3" width="8.7109375" style="156" hidden="1" customWidth="1"/>
    <col min="4" max="5" width="11.7109375" style="156"/>
    <col min="6" max="6" width="12.140625" style="156" customWidth="1"/>
    <col min="7" max="7" width="23.42578125" style="156" customWidth="1"/>
    <col min="8" max="8" width="11.7109375" style="156"/>
    <col min="9" max="9" width="12.28515625" style="156" customWidth="1"/>
    <col min="10" max="10" width="7.85546875" style="156" customWidth="1"/>
    <col min="11" max="11" width="5.140625" style="156" customWidth="1"/>
    <col min="12" max="12" width="11.7109375" style="156"/>
    <col min="13" max="13" width="5.28515625" style="156" customWidth="1"/>
    <col min="14" max="16" width="14.7109375" style="156" hidden="1" customWidth="1"/>
    <col min="17" max="18" width="11.85546875" style="156" hidden="1" customWidth="1"/>
    <col min="19" max="19" width="15.85546875" style="156" bestFit="1" customWidth="1"/>
    <col min="20" max="20" width="15.7109375" style="156" bestFit="1" customWidth="1"/>
    <col min="21" max="25" width="14.7109375" style="156" bestFit="1" customWidth="1"/>
    <col min="26" max="27" width="11.85546875" style="156" hidden="1" customWidth="1"/>
    <col min="28" max="16384" width="11.7109375" style="156"/>
  </cols>
  <sheetData>
    <row r="1" spans="1:27" s="166" customFormat="1" ht="24.95" customHeight="1" x14ac:dyDescent="0.25">
      <c r="A1" s="167" t="s">
        <v>285</v>
      </c>
      <c r="B1" s="167" t="s">
        <v>286</v>
      </c>
      <c r="C1" s="167" t="s">
        <v>287</v>
      </c>
      <c r="D1" s="167" t="s">
        <v>288</v>
      </c>
      <c r="E1" s="167" t="s">
        <v>289</v>
      </c>
      <c r="F1" s="167" t="s">
        <v>290</v>
      </c>
      <c r="G1" s="167" t="s">
        <v>291</v>
      </c>
      <c r="H1" s="167" t="s">
        <v>292</v>
      </c>
      <c r="I1" s="167" t="s">
        <v>21</v>
      </c>
      <c r="J1" s="167" t="s">
        <v>18</v>
      </c>
      <c r="K1" s="167" t="s">
        <v>19</v>
      </c>
      <c r="L1" s="167" t="s">
        <v>293</v>
      </c>
      <c r="M1" s="167" t="s">
        <v>20</v>
      </c>
      <c r="N1" s="160" t="s">
        <v>22</v>
      </c>
      <c r="O1" s="160" t="s">
        <v>23</v>
      </c>
      <c r="P1" s="160" t="s">
        <v>24</v>
      </c>
      <c r="Q1" s="160" t="s">
        <v>294</v>
      </c>
      <c r="R1" s="160" t="s">
        <v>295</v>
      </c>
      <c r="S1" s="167" t="s">
        <v>25</v>
      </c>
      <c r="T1" s="167" t="s">
        <v>27</v>
      </c>
      <c r="U1" s="167" t="s">
        <v>28</v>
      </c>
      <c r="V1" s="167" t="s">
        <v>29</v>
      </c>
      <c r="W1" s="167" t="s">
        <v>30</v>
      </c>
      <c r="X1" s="167" t="s">
        <v>31</v>
      </c>
      <c r="Y1" s="167" t="s">
        <v>32</v>
      </c>
      <c r="Z1" s="165" t="s">
        <v>296</v>
      </c>
      <c r="AA1" s="165" t="s">
        <v>297</v>
      </c>
    </row>
    <row r="2" spans="1:27" ht="24.95" hidden="1" customHeight="1" x14ac:dyDescent="0.25">
      <c r="A2" s="157" t="s">
        <v>298</v>
      </c>
      <c r="B2" s="158">
        <v>2023</v>
      </c>
      <c r="C2" s="157" t="s">
        <v>3</v>
      </c>
      <c r="D2" s="157" t="s">
        <v>33</v>
      </c>
      <c r="E2" s="157" t="s">
        <v>299</v>
      </c>
      <c r="F2" s="157" t="s">
        <v>300</v>
      </c>
      <c r="G2" s="157" t="s">
        <v>301</v>
      </c>
      <c r="H2" s="157" t="s">
        <v>84</v>
      </c>
      <c r="I2" s="157" t="s">
        <v>86</v>
      </c>
      <c r="J2" s="157" t="s">
        <v>38</v>
      </c>
      <c r="K2" s="157" t="s">
        <v>39</v>
      </c>
      <c r="L2" s="157" t="s">
        <v>302</v>
      </c>
      <c r="M2" s="157" t="s">
        <v>40</v>
      </c>
      <c r="N2" s="159" t="s">
        <v>303</v>
      </c>
      <c r="O2" s="159" t="s">
        <v>304</v>
      </c>
      <c r="P2" s="159" t="s">
        <v>305</v>
      </c>
      <c r="Q2" s="159" t="s">
        <v>305</v>
      </c>
      <c r="R2" s="159" t="s">
        <v>305</v>
      </c>
      <c r="S2" s="159" t="s">
        <v>306</v>
      </c>
      <c r="T2" s="159" t="s">
        <v>307</v>
      </c>
      <c r="U2" s="159" t="s">
        <v>308</v>
      </c>
      <c r="V2" s="159" t="s">
        <v>307</v>
      </c>
      <c r="W2" s="159" t="s">
        <v>307</v>
      </c>
      <c r="X2" s="159" t="s">
        <v>307</v>
      </c>
      <c r="Y2" s="159" t="s">
        <v>307</v>
      </c>
      <c r="Z2" s="159" t="s">
        <v>305</v>
      </c>
      <c r="AA2" s="159" t="s">
        <v>305</v>
      </c>
    </row>
    <row r="3" spans="1:27" ht="24.95" hidden="1" customHeight="1" x14ac:dyDescent="0.25">
      <c r="A3" s="157" t="s">
        <v>298</v>
      </c>
      <c r="B3" s="158">
        <v>2023</v>
      </c>
      <c r="C3" s="157" t="s">
        <v>3</v>
      </c>
      <c r="D3" s="157" t="s">
        <v>33</v>
      </c>
      <c r="E3" s="157" t="s">
        <v>299</v>
      </c>
      <c r="F3" s="157" t="s">
        <v>300</v>
      </c>
      <c r="G3" s="157" t="s">
        <v>301</v>
      </c>
      <c r="H3" s="157" t="s">
        <v>87</v>
      </c>
      <c r="I3" s="157" t="s">
        <v>89</v>
      </c>
      <c r="J3" s="157" t="s">
        <v>38</v>
      </c>
      <c r="K3" s="157" t="s">
        <v>39</v>
      </c>
      <c r="L3" s="157" t="s">
        <v>302</v>
      </c>
      <c r="M3" s="157" t="s">
        <v>40</v>
      </c>
      <c r="N3" s="159" t="s">
        <v>309</v>
      </c>
      <c r="O3" s="159" t="s">
        <v>310</v>
      </c>
      <c r="P3" s="159" t="s">
        <v>305</v>
      </c>
      <c r="Q3" s="159" t="s">
        <v>305</v>
      </c>
      <c r="R3" s="159" t="s">
        <v>305</v>
      </c>
      <c r="S3" s="159" t="s">
        <v>311</v>
      </c>
      <c r="T3" s="159" t="s">
        <v>311</v>
      </c>
      <c r="U3" s="159" t="s">
        <v>305</v>
      </c>
      <c r="V3" s="159" t="s">
        <v>311</v>
      </c>
      <c r="W3" s="159" t="s">
        <v>311</v>
      </c>
      <c r="X3" s="159" t="s">
        <v>311</v>
      </c>
      <c r="Y3" s="159" t="s">
        <v>311</v>
      </c>
      <c r="Z3" s="159" t="s">
        <v>305</v>
      </c>
      <c r="AA3" s="159" t="s">
        <v>305</v>
      </c>
    </row>
    <row r="4" spans="1:27" ht="24.95" hidden="1" customHeight="1" x14ac:dyDescent="0.25">
      <c r="A4" s="157" t="s">
        <v>298</v>
      </c>
      <c r="B4" s="158">
        <v>2023</v>
      </c>
      <c r="C4" s="157" t="s">
        <v>3</v>
      </c>
      <c r="D4" s="157" t="s">
        <v>33</v>
      </c>
      <c r="E4" s="157" t="s">
        <v>299</v>
      </c>
      <c r="F4" s="157" t="s">
        <v>300</v>
      </c>
      <c r="G4" s="157" t="s">
        <v>301</v>
      </c>
      <c r="H4" s="157" t="s">
        <v>90</v>
      </c>
      <c r="I4" s="157" t="s">
        <v>92</v>
      </c>
      <c r="J4" s="157" t="s">
        <v>38</v>
      </c>
      <c r="K4" s="157" t="s">
        <v>39</v>
      </c>
      <c r="L4" s="157" t="s">
        <v>302</v>
      </c>
      <c r="M4" s="157" t="s">
        <v>40</v>
      </c>
      <c r="N4" s="159" t="s">
        <v>312</v>
      </c>
      <c r="O4" s="159" t="s">
        <v>313</v>
      </c>
      <c r="P4" s="159" t="s">
        <v>305</v>
      </c>
      <c r="Q4" s="159" t="s">
        <v>305</v>
      </c>
      <c r="R4" s="159" t="s">
        <v>305</v>
      </c>
      <c r="S4" s="159" t="s">
        <v>314</v>
      </c>
      <c r="T4" s="159" t="s">
        <v>314</v>
      </c>
      <c r="U4" s="159" t="s">
        <v>305</v>
      </c>
      <c r="V4" s="159" t="s">
        <v>314</v>
      </c>
      <c r="W4" s="159" t="s">
        <v>314</v>
      </c>
      <c r="X4" s="159" t="s">
        <v>314</v>
      </c>
      <c r="Y4" s="159" t="s">
        <v>314</v>
      </c>
      <c r="Z4" s="159" t="s">
        <v>305</v>
      </c>
      <c r="AA4" s="159" t="s">
        <v>305</v>
      </c>
    </row>
    <row r="5" spans="1:27" ht="24.95" hidden="1" customHeight="1" x14ac:dyDescent="0.25">
      <c r="A5" s="157" t="s">
        <v>298</v>
      </c>
      <c r="B5" s="158">
        <v>2023</v>
      </c>
      <c r="C5" s="157" t="s">
        <v>3</v>
      </c>
      <c r="D5" s="157" t="s">
        <v>33</v>
      </c>
      <c r="E5" s="157" t="s">
        <v>299</v>
      </c>
      <c r="F5" s="157" t="s">
        <v>300</v>
      </c>
      <c r="G5" s="157" t="s">
        <v>301</v>
      </c>
      <c r="H5" s="157" t="s">
        <v>93</v>
      </c>
      <c r="I5" s="157" t="s">
        <v>95</v>
      </c>
      <c r="J5" s="157" t="s">
        <v>38</v>
      </c>
      <c r="K5" s="157" t="s">
        <v>39</v>
      </c>
      <c r="L5" s="157" t="s">
        <v>302</v>
      </c>
      <c r="M5" s="157" t="s">
        <v>40</v>
      </c>
      <c r="N5" s="159" t="s">
        <v>315</v>
      </c>
      <c r="O5" s="159" t="s">
        <v>316</v>
      </c>
      <c r="P5" s="159" t="s">
        <v>305</v>
      </c>
      <c r="Q5" s="159" t="s">
        <v>305</v>
      </c>
      <c r="R5" s="159" t="s">
        <v>305</v>
      </c>
      <c r="S5" s="159" t="s">
        <v>317</v>
      </c>
      <c r="T5" s="159" t="s">
        <v>317</v>
      </c>
      <c r="U5" s="159" t="s">
        <v>305</v>
      </c>
      <c r="V5" s="159" t="s">
        <v>317</v>
      </c>
      <c r="W5" s="159" t="s">
        <v>317</v>
      </c>
      <c r="X5" s="159" t="s">
        <v>317</v>
      </c>
      <c r="Y5" s="159" t="s">
        <v>317</v>
      </c>
      <c r="Z5" s="159" t="s">
        <v>305</v>
      </c>
      <c r="AA5" s="159" t="s">
        <v>305</v>
      </c>
    </row>
    <row r="6" spans="1:27" ht="24.95" hidden="1" customHeight="1" x14ac:dyDescent="0.25">
      <c r="A6" s="157" t="s">
        <v>298</v>
      </c>
      <c r="B6" s="158">
        <v>2023</v>
      </c>
      <c r="C6" s="157" t="s">
        <v>3</v>
      </c>
      <c r="D6" s="157" t="s">
        <v>33</v>
      </c>
      <c r="E6" s="157" t="s">
        <v>299</v>
      </c>
      <c r="F6" s="157" t="s">
        <v>300</v>
      </c>
      <c r="G6" s="157" t="s">
        <v>301</v>
      </c>
      <c r="H6" s="157" t="s">
        <v>96</v>
      </c>
      <c r="I6" s="157" t="s">
        <v>98</v>
      </c>
      <c r="J6" s="157" t="s">
        <v>38</v>
      </c>
      <c r="K6" s="157" t="s">
        <v>39</v>
      </c>
      <c r="L6" s="157" t="s">
        <v>302</v>
      </c>
      <c r="M6" s="157" t="s">
        <v>40</v>
      </c>
      <c r="N6" s="159" t="s">
        <v>318</v>
      </c>
      <c r="O6" s="159" t="s">
        <v>319</v>
      </c>
      <c r="P6" s="159" t="s">
        <v>320</v>
      </c>
      <c r="Q6" s="159" t="s">
        <v>305</v>
      </c>
      <c r="R6" s="159" t="s">
        <v>305</v>
      </c>
      <c r="S6" s="159" t="s">
        <v>321</v>
      </c>
      <c r="T6" s="159" t="s">
        <v>322</v>
      </c>
      <c r="U6" s="159" t="s">
        <v>323</v>
      </c>
      <c r="V6" s="159" t="s">
        <v>322</v>
      </c>
      <c r="W6" s="159" t="s">
        <v>322</v>
      </c>
      <c r="X6" s="159" t="s">
        <v>322</v>
      </c>
      <c r="Y6" s="159" t="s">
        <v>322</v>
      </c>
      <c r="Z6" s="159" t="s">
        <v>305</v>
      </c>
      <c r="AA6" s="159" t="s">
        <v>305</v>
      </c>
    </row>
    <row r="7" spans="1:27" ht="24.95" hidden="1" customHeight="1" x14ac:dyDescent="0.25">
      <c r="A7" s="157" t="s">
        <v>298</v>
      </c>
      <c r="B7" s="158">
        <v>2023</v>
      </c>
      <c r="C7" s="157" t="s">
        <v>3</v>
      </c>
      <c r="D7" s="157" t="s">
        <v>33</v>
      </c>
      <c r="E7" s="157" t="s">
        <v>299</v>
      </c>
      <c r="F7" s="157" t="s">
        <v>300</v>
      </c>
      <c r="G7" s="157" t="s">
        <v>301</v>
      </c>
      <c r="H7" s="157" t="s">
        <v>99</v>
      </c>
      <c r="I7" s="157" t="s">
        <v>101</v>
      </c>
      <c r="J7" s="157" t="s">
        <v>38</v>
      </c>
      <c r="K7" s="157" t="s">
        <v>39</v>
      </c>
      <c r="L7" s="157" t="s">
        <v>302</v>
      </c>
      <c r="M7" s="157" t="s">
        <v>40</v>
      </c>
      <c r="N7" s="159" t="s">
        <v>324</v>
      </c>
      <c r="O7" s="159" t="s">
        <v>325</v>
      </c>
      <c r="P7" s="159" t="s">
        <v>326</v>
      </c>
      <c r="Q7" s="159" t="s">
        <v>305</v>
      </c>
      <c r="R7" s="159" t="s">
        <v>305</v>
      </c>
      <c r="S7" s="159" t="s">
        <v>327</v>
      </c>
      <c r="T7" s="159" t="s">
        <v>328</v>
      </c>
      <c r="U7" s="159" t="s">
        <v>329</v>
      </c>
      <c r="V7" s="159" t="s">
        <v>328</v>
      </c>
      <c r="W7" s="159" t="s">
        <v>328</v>
      </c>
      <c r="X7" s="159" t="s">
        <v>328</v>
      </c>
      <c r="Y7" s="159" t="s">
        <v>328</v>
      </c>
      <c r="Z7" s="159" t="s">
        <v>305</v>
      </c>
      <c r="AA7" s="159" t="s">
        <v>305</v>
      </c>
    </row>
    <row r="8" spans="1:27" ht="24.95" hidden="1" customHeight="1" x14ac:dyDescent="0.25">
      <c r="A8" s="157" t="s">
        <v>298</v>
      </c>
      <c r="B8" s="158">
        <v>2023</v>
      </c>
      <c r="C8" s="157" t="s">
        <v>3</v>
      </c>
      <c r="D8" s="157" t="s">
        <v>33</v>
      </c>
      <c r="E8" s="157" t="s">
        <v>299</v>
      </c>
      <c r="F8" s="157" t="s">
        <v>300</v>
      </c>
      <c r="G8" s="157" t="s">
        <v>301</v>
      </c>
      <c r="H8" s="157" t="s">
        <v>102</v>
      </c>
      <c r="I8" s="157" t="s">
        <v>104</v>
      </c>
      <c r="J8" s="157" t="s">
        <v>38</v>
      </c>
      <c r="K8" s="157" t="s">
        <v>39</v>
      </c>
      <c r="L8" s="157" t="s">
        <v>302</v>
      </c>
      <c r="M8" s="157" t="s">
        <v>40</v>
      </c>
      <c r="N8" s="159" t="s">
        <v>330</v>
      </c>
      <c r="O8" s="159" t="s">
        <v>331</v>
      </c>
      <c r="P8" s="159" t="s">
        <v>305</v>
      </c>
      <c r="Q8" s="159" t="s">
        <v>305</v>
      </c>
      <c r="R8" s="159" t="s">
        <v>305</v>
      </c>
      <c r="S8" s="159" t="s">
        <v>332</v>
      </c>
      <c r="T8" s="159" t="s">
        <v>332</v>
      </c>
      <c r="U8" s="159" t="s">
        <v>305</v>
      </c>
      <c r="V8" s="159" t="s">
        <v>332</v>
      </c>
      <c r="W8" s="159" t="s">
        <v>332</v>
      </c>
      <c r="X8" s="159" t="s">
        <v>332</v>
      </c>
      <c r="Y8" s="159" t="s">
        <v>332</v>
      </c>
      <c r="Z8" s="159" t="s">
        <v>305</v>
      </c>
      <c r="AA8" s="159" t="s">
        <v>305</v>
      </c>
    </row>
    <row r="9" spans="1:27" ht="24.95" hidden="1" customHeight="1" x14ac:dyDescent="0.25">
      <c r="A9" s="157" t="s">
        <v>298</v>
      </c>
      <c r="B9" s="158">
        <v>2023</v>
      </c>
      <c r="C9" s="157" t="s">
        <v>3</v>
      </c>
      <c r="D9" s="157" t="s">
        <v>33</v>
      </c>
      <c r="E9" s="157" t="s">
        <v>299</v>
      </c>
      <c r="F9" s="157" t="s">
        <v>300</v>
      </c>
      <c r="G9" s="157" t="s">
        <v>301</v>
      </c>
      <c r="H9" s="157" t="s">
        <v>105</v>
      </c>
      <c r="I9" s="157" t="s">
        <v>107</v>
      </c>
      <c r="J9" s="157" t="s">
        <v>38</v>
      </c>
      <c r="K9" s="157" t="s">
        <v>39</v>
      </c>
      <c r="L9" s="157" t="s">
        <v>302</v>
      </c>
      <c r="M9" s="157" t="s">
        <v>40</v>
      </c>
      <c r="N9" s="159" t="s">
        <v>333</v>
      </c>
      <c r="O9" s="159" t="s">
        <v>334</v>
      </c>
      <c r="P9" s="159" t="s">
        <v>335</v>
      </c>
      <c r="Q9" s="159" t="s">
        <v>305</v>
      </c>
      <c r="R9" s="159" t="s">
        <v>305</v>
      </c>
      <c r="S9" s="159" t="s">
        <v>336</v>
      </c>
      <c r="T9" s="159" t="s">
        <v>337</v>
      </c>
      <c r="U9" s="159" t="s">
        <v>338</v>
      </c>
      <c r="V9" s="159" t="s">
        <v>337</v>
      </c>
      <c r="W9" s="159" t="s">
        <v>337</v>
      </c>
      <c r="X9" s="159" t="s">
        <v>337</v>
      </c>
      <c r="Y9" s="159" t="s">
        <v>337</v>
      </c>
      <c r="Z9" s="159" t="s">
        <v>305</v>
      </c>
      <c r="AA9" s="159" t="s">
        <v>305</v>
      </c>
    </row>
    <row r="10" spans="1:27" ht="24.95" hidden="1" customHeight="1" x14ac:dyDescent="0.25">
      <c r="A10" s="157" t="s">
        <v>298</v>
      </c>
      <c r="B10" s="158">
        <v>2023</v>
      </c>
      <c r="C10" s="157" t="s">
        <v>3</v>
      </c>
      <c r="D10" s="157" t="s">
        <v>33</v>
      </c>
      <c r="E10" s="157" t="s">
        <v>299</v>
      </c>
      <c r="F10" s="157" t="s">
        <v>300</v>
      </c>
      <c r="G10" s="157" t="s">
        <v>301</v>
      </c>
      <c r="H10" s="157" t="s">
        <v>108</v>
      </c>
      <c r="I10" s="157" t="s">
        <v>110</v>
      </c>
      <c r="J10" s="157" t="s">
        <v>38</v>
      </c>
      <c r="K10" s="157" t="s">
        <v>39</v>
      </c>
      <c r="L10" s="157" t="s">
        <v>302</v>
      </c>
      <c r="M10" s="157" t="s">
        <v>40</v>
      </c>
      <c r="N10" s="159" t="s">
        <v>318</v>
      </c>
      <c r="O10" s="159" t="s">
        <v>339</v>
      </c>
      <c r="P10" s="159" t="s">
        <v>340</v>
      </c>
      <c r="Q10" s="159" t="s">
        <v>305</v>
      </c>
      <c r="R10" s="159" t="s">
        <v>305</v>
      </c>
      <c r="S10" s="159" t="s">
        <v>341</v>
      </c>
      <c r="T10" s="159" t="s">
        <v>342</v>
      </c>
      <c r="U10" s="159" t="s">
        <v>343</v>
      </c>
      <c r="V10" s="159" t="s">
        <v>342</v>
      </c>
      <c r="W10" s="159" t="s">
        <v>342</v>
      </c>
      <c r="X10" s="159" t="s">
        <v>342</v>
      </c>
      <c r="Y10" s="159" t="s">
        <v>342</v>
      </c>
      <c r="Z10" s="159" t="s">
        <v>305</v>
      </c>
      <c r="AA10" s="159" t="s">
        <v>305</v>
      </c>
    </row>
    <row r="11" spans="1:27" ht="24.95" hidden="1" customHeight="1" x14ac:dyDescent="0.25">
      <c r="A11" s="157" t="s">
        <v>298</v>
      </c>
      <c r="B11" s="158">
        <v>2023</v>
      </c>
      <c r="C11" s="157" t="s">
        <v>3</v>
      </c>
      <c r="D11" s="157" t="s">
        <v>33</v>
      </c>
      <c r="E11" s="157" t="s">
        <v>299</v>
      </c>
      <c r="F11" s="157" t="s">
        <v>300</v>
      </c>
      <c r="G11" s="157" t="s">
        <v>301</v>
      </c>
      <c r="H11" s="157" t="s">
        <v>42</v>
      </c>
      <c r="I11" s="157" t="s">
        <v>44</v>
      </c>
      <c r="J11" s="157" t="s">
        <v>38</v>
      </c>
      <c r="K11" s="157" t="s">
        <v>39</v>
      </c>
      <c r="L11" s="157" t="s">
        <v>302</v>
      </c>
      <c r="M11" s="157" t="s">
        <v>40</v>
      </c>
      <c r="N11" s="159" t="s">
        <v>305</v>
      </c>
      <c r="O11" s="159" t="s">
        <v>344</v>
      </c>
      <c r="P11" s="159" t="s">
        <v>345</v>
      </c>
      <c r="Q11" s="159" t="s">
        <v>305</v>
      </c>
      <c r="R11" s="159" t="s">
        <v>305</v>
      </c>
      <c r="S11" s="159" t="s">
        <v>346</v>
      </c>
      <c r="T11" s="159" t="s">
        <v>346</v>
      </c>
      <c r="U11" s="159" t="s">
        <v>305</v>
      </c>
      <c r="V11" s="159" t="s">
        <v>305</v>
      </c>
      <c r="W11" s="159" t="s">
        <v>305</v>
      </c>
      <c r="X11" s="159" t="s">
        <v>305</v>
      </c>
      <c r="Y11" s="159" t="s">
        <v>305</v>
      </c>
      <c r="Z11" s="159" t="s">
        <v>305</v>
      </c>
      <c r="AA11" s="159" t="s">
        <v>346</v>
      </c>
    </row>
    <row r="12" spans="1:27" ht="24.95" hidden="1" customHeight="1" x14ac:dyDescent="0.25">
      <c r="A12" s="157" t="s">
        <v>298</v>
      </c>
      <c r="B12" s="158">
        <v>2023</v>
      </c>
      <c r="C12" s="157" t="s">
        <v>3</v>
      </c>
      <c r="D12" s="157" t="s">
        <v>33</v>
      </c>
      <c r="E12" s="157" t="s">
        <v>299</v>
      </c>
      <c r="F12" s="157" t="s">
        <v>300</v>
      </c>
      <c r="G12" s="157" t="s">
        <v>301</v>
      </c>
      <c r="H12" s="157" t="s">
        <v>111</v>
      </c>
      <c r="I12" s="157" t="s">
        <v>112</v>
      </c>
      <c r="J12" s="157" t="s">
        <v>38</v>
      </c>
      <c r="K12" s="157" t="s">
        <v>39</v>
      </c>
      <c r="L12" s="157" t="s">
        <v>302</v>
      </c>
      <c r="M12" s="157" t="s">
        <v>40</v>
      </c>
      <c r="N12" s="159" t="s">
        <v>347</v>
      </c>
      <c r="O12" s="159" t="s">
        <v>348</v>
      </c>
      <c r="P12" s="159" t="s">
        <v>305</v>
      </c>
      <c r="Q12" s="159" t="s">
        <v>305</v>
      </c>
      <c r="R12" s="159" t="s">
        <v>305</v>
      </c>
      <c r="S12" s="159" t="s">
        <v>349</v>
      </c>
      <c r="T12" s="159" t="s">
        <v>350</v>
      </c>
      <c r="U12" s="159" t="s">
        <v>351</v>
      </c>
      <c r="V12" s="159" t="s">
        <v>350</v>
      </c>
      <c r="W12" s="159" t="s">
        <v>350</v>
      </c>
      <c r="X12" s="159" t="s">
        <v>350</v>
      </c>
      <c r="Y12" s="159" t="s">
        <v>350</v>
      </c>
      <c r="Z12" s="159" t="s">
        <v>305</v>
      </c>
      <c r="AA12" s="159" t="s">
        <v>305</v>
      </c>
    </row>
    <row r="13" spans="1:27" ht="24.95" hidden="1" customHeight="1" x14ac:dyDescent="0.25">
      <c r="A13" s="157" t="s">
        <v>298</v>
      </c>
      <c r="B13" s="158">
        <v>2023</v>
      </c>
      <c r="C13" s="157" t="s">
        <v>3</v>
      </c>
      <c r="D13" s="157" t="s">
        <v>33</v>
      </c>
      <c r="E13" s="157" t="s">
        <v>299</v>
      </c>
      <c r="F13" s="157" t="s">
        <v>300</v>
      </c>
      <c r="G13" s="157" t="s">
        <v>301</v>
      </c>
      <c r="H13" s="157" t="s">
        <v>113</v>
      </c>
      <c r="I13" s="157" t="s">
        <v>115</v>
      </c>
      <c r="J13" s="157" t="s">
        <v>38</v>
      </c>
      <c r="K13" s="157" t="s">
        <v>39</v>
      </c>
      <c r="L13" s="157" t="s">
        <v>302</v>
      </c>
      <c r="M13" s="157" t="s">
        <v>40</v>
      </c>
      <c r="N13" s="159" t="s">
        <v>352</v>
      </c>
      <c r="O13" s="159" t="s">
        <v>353</v>
      </c>
      <c r="P13" s="159" t="s">
        <v>305</v>
      </c>
      <c r="Q13" s="159" t="s">
        <v>305</v>
      </c>
      <c r="R13" s="159" t="s">
        <v>305</v>
      </c>
      <c r="S13" s="159" t="s">
        <v>354</v>
      </c>
      <c r="T13" s="159" t="s">
        <v>355</v>
      </c>
      <c r="U13" s="159" t="s">
        <v>356</v>
      </c>
      <c r="V13" s="159" t="s">
        <v>355</v>
      </c>
      <c r="W13" s="159" t="s">
        <v>355</v>
      </c>
      <c r="X13" s="159" t="s">
        <v>355</v>
      </c>
      <c r="Y13" s="159" t="s">
        <v>355</v>
      </c>
      <c r="Z13" s="159" t="s">
        <v>305</v>
      </c>
      <c r="AA13" s="159" t="s">
        <v>305</v>
      </c>
    </row>
    <row r="14" spans="1:27" ht="24.95" hidden="1" customHeight="1" x14ac:dyDescent="0.25">
      <c r="A14" s="157" t="s">
        <v>298</v>
      </c>
      <c r="B14" s="158">
        <v>2023</v>
      </c>
      <c r="C14" s="157" t="s">
        <v>3</v>
      </c>
      <c r="D14" s="157" t="s">
        <v>33</v>
      </c>
      <c r="E14" s="157" t="s">
        <v>299</v>
      </c>
      <c r="F14" s="157" t="s">
        <v>300</v>
      </c>
      <c r="G14" s="157" t="s">
        <v>301</v>
      </c>
      <c r="H14" s="157" t="s">
        <v>116</v>
      </c>
      <c r="I14" s="157" t="s">
        <v>357</v>
      </c>
      <c r="J14" s="157" t="s">
        <v>38</v>
      </c>
      <c r="K14" s="157" t="s">
        <v>39</v>
      </c>
      <c r="L14" s="157" t="s">
        <v>302</v>
      </c>
      <c r="M14" s="157" t="s">
        <v>40</v>
      </c>
      <c r="N14" s="159" t="s">
        <v>358</v>
      </c>
      <c r="O14" s="159" t="s">
        <v>305</v>
      </c>
      <c r="P14" s="159" t="s">
        <v>359</v>
      </c>
      <c r="Q14" s="159" t="s">
        <v>305</v>
      </c>
      <c r="R14" s="159" t="s">
        <v>305</v>
      </c>
      <c r="S14" s="159" t="s">
        <v>360</v>
      </c>
      <c r="T14" s="159" t="s">
        <v>361</v>
      </c>
      <c r="U14" s="159" t="s">
        <v>362</v>
      </c>
      <c r="V14" s="159" t="s">
        <v>361</v>
      </c>
      <c r="W14" s="159" t="s">
        <v>361</v>
      </c>
      <c r="X14" s="159" t="s">
        <v>361</v>
      </c>
      <c r="Y14" s="159" t="s">
        <v>361</v>
      </c>
      <c r="Z14" s="159" t="s">
        <v>305</v>
      </c>
      <c r="AA14" s="159" t="s">
        <v>305</v>
      </c>
    </row>
    <row r="15" spans="1:27" ht="24.95" hidden="1" customHeight="1" x14ac:dyDescent="0.25">
      <c r="A15" s="157" t="s">
        <v>298</v>
      </c>
      <c r="B15" s="158">
        <v>2023</v>
      </c>
      <c r="C15" s="157" t="s">
        <v>3</v>
      </c>
      <c r="D15" s="157" t="s">
        <v>33</v>
      </c>
      <c r="E15" s="157" t="s">
        <v>299</v>
      </c>
      <c r="F15" s="157" t="s">
        <v>300</v>
      </c>
      <c r="G15" s="157" t="s">
        <v>301</v>
      </c>
      <c r="H15" s="157" t="s">
        <v>118</v>
      </c>
      <c r="I15" s="157" t="s">
        <v>119</v>
      </c>
      <c r="J15" s="157" t="s">
        <v>38</v>
      </c>
      <c r="K15" s="157" t="s">
        <v>39</v>
      </c>
      <c r="L15" s="157" t="s">
        <v>302</v>
      </c>
      <c r="M15" s="157" t="s">
        <v>40</v>
      </c>
      <c r="N15" s="159" t="s">
        <v>363</v>
      </c>
      <c r="O15" s="159" t="s">
        <v>305</v>
      </c>
      <c r="P15" s="159" t="s">
        <v>364</v>
      </c>
      <c r="Q15" s="159" t="s">
        <v>305</v>
      </c>
      <c r="R15" s="159" t="s">
        <v>305</v>
      </c>
      <c r="S15" s="159" t="s">
        <v>365</v>
      </c>
      <c r="T15" s="159" t="s">
        <v>366</v>
      </c>
      <c r="U15" s="159" t="s">
        <v>367</v>
      </c>
      <c r="V15" s="159" t="s">
        <v>366</v>
      </c>
      <c r="W15" s="159" t="s">
        <v>366</v>
      </c>
      <c r="X15" s="159" t="s">
        <v>366</v>
      </c>
      <c r="Y15" s="159" t="s">
        <v>366</v>
      </c>
      <c r="Z15" s="159" t="s">
        <v>305</v>
      </c>
      <c r="AA15" s="159" t="s">
        <v>305</v>
      </c>
    </row>
    <row r="16" spans="1:27" ht="24.95" hidden="1" customHeight="1" x14ac:dyDescent="0.25">
      <c r="A16" s="157" t="s">
        <v>298</v>
      </c>
      <c r="B16" s="158">
        <v>2023</v>
      </c>
      <c r="C16" s="157" t="s">
        <v>3</v>
      </c>
      <c r="D16" s="157" t="s">
        <v>33</v>
      </c>
      <c r="E16" s="157" t="s">
        <v>299</v>
      </c>
      <c r="F16" s="157" t="s">
        <v>300</v>
      </c>
      <c r="G16" s="157" t="s">
        <v>301</v>
      </c>
      <c r="H16" s="157" t="s">
        <v>120</v>
      </c>
      <c r="I16" s="157" t="s">
        <v>121</v>
      </c>
      <c r="J16" s="157" t="s">
        <v>38</v>
      </c>
      <c r="K16" s="157" t="s">
        <v>39</v>
      </c>
      <c r="L16" s="157" t="s">
        <v>302</v>
      </c>
      <c r="M16" s="157" t="s">
        <v>40</v>
      </c>
      <c r="N16" s="159" t="s">
        <v>368</v>
      </c>
      <c r="O16" s="159" t="s">
        <v>369</v>
      </c>
      <c r="P16" s="159" t="s">
        <v>370</v>
      </c>
      <c r="Q16" s="159" t="s">
        <v>305</v>
      </c>
      <c r="R16" s="159" t="s">
        <v>305</v>
      </c>
      <c r="S16" s="159" t="s">
        <v>371</v>
      </c>
      <c r="T16" s="159" t="s">
        <v>372</v>
      </c>
      <c r="U16" s="159" t="s">
        <v>373</v>
      </c>
      <c r="V16" s="159" t="s">
        <v>372</v>
      </c>
      <c r="W16" s="159" t="s">
        <v>372</v>
      </c>
      <c r="X16" s="159" t="s">
        <v>372</v>
      </c>
      <c r="Y16" s="159" t="s">
        <v>372</v>
      </c>
      <c r="Z16" s="159" t="s">
        <v>305</v>
      </c>
      <c r="AA16" s="159" t="s">
        <v>305</v>
      </c>
    </row>
    <row r="17" spans="1:27" ht="24.95" hidden="1" customHeight="1" x14ac:dyDescent="0.25">
      <c r="A17" s="157" t="s">
        <v>298</v>
      </c>
      <c r="B17" s="158">
        <v>2023</v>
      </c>
      <c r="C17" s="157" t="s">
        <v>3</v>
      </c>
      <c r="D17" s="157" t="s">
        <v>33</v>
      </c>
      <c r="E17" s="157" t="s">
        <v>299</v>
      </c>
      <c r="F17" s="157" t="s">
        <v>300</v>
      </c>
      <c r="G17" s="157" t="s">
        <v>301</v>
      </c>
      <c r="H17" s="157" t="s">
        <v>122</v>
      </c>
      <c r="I17" s="157" t="s">
        <v>123</v>
      </c>
      <c r="J17" s="157" t="s">
        <v>38</v>
      </c>
      <c r="K17" s="157" t="s">
        <v>39</v>
      </c>
      <c r="L17" s="157" t="s">
        <v>302</v>
      </c>
      <c r="M17" s="157" t="s">
        <v>40</v>
      </c>
      <c r="N17" s="159" t="s">
        <v>374</v>
      </c>
      <c r="O17" s="159" t="s">
        <v>375</v>
      </c>
      <c r="P17" s="159" t="s">
        <v>376</v>
      </c>
      <c r="Q17" s="159" t="s">
        <v>305</v>
      </c>
      <c r="R17" s="159" t="s">
        <v>305</v>
      </c>
      <c r="S17" s="159" t="s">
        <v>377</v>
      </c>
      <c r="T17" s="159" t="s">
        <v>378</v>
      </c>
      <c r="U17" s="159" t="s">
        <v>379</v>
      </c>
      <c r="V17" s="159" t="s">
        <v>378</v>
      </c>
      <c r="W17" s="159" t="s">
        <v>378</v>
      </c>
      <c r="X17" s="159" t="s">
        <v>378</v>
      </c>
      <c r="Y17" s="159" t="s">
        <v>378</v>
      </c>
      <c r="Z17" s="159" t="s">
        <v>305</v>
      </c>
      <c r="AA17" s="159" t="s">
        <v>305</v>
      </c>
    </row>
    <row r="18" spans="1:27" ht="24.95" hidden="1" customHeight="1" x14ac:dyDescent="0.25">
      <c r="A18" s="157" t="s">
        <v>298</v>
      </c>
      <c r="B18" s="158">
        <v>2023</v>
      </c>
      <c r="C18" s="157" t="s">
        <v>3</v>
      </c>
      <c r="D18" s="157" t="s">
        <v>33</v>
      </c>
      <c r="E18" s="157" t="s">
        <v>299</v>
      </c>
      <c r="F18" s="157" t="s">
        <v>300</v>
      </c>
      <c r="G18" s="157" t="s">
        <v>301</v>
      </c>
      <c r="H18" s="157" t="s">
        <v>124</v>
      </c>
      <c r="I18" s="157" t="s">
        <v>125</v>
      </c>
      <c r="J18" s="157" t="s">
        <v>38</v>
      </c>
      <c r="K18" s="157" t="s">
        <v>39</v>
      </c>
      <c r="L18" s="157" t="s">
        <v>302</v>
      </c>
      <c r="M18" s="157" t="s">
        <v>40</v>
      </c>
      <c r="N18" s="159" t="s">
        <v>368</v>
      </c>
      <c r="O18" s="159" t="s">
        <v>305</v>
      </c>
      <c r="P18" s="159" t="s">
        <v>380</v>
      </c>
      <c r="Q18" s="159" t="s">
        <v>305</v>
      </c>
      <c r="R18" s="159" t="s">
        <v>305</v>
      </c>
      <c r="S18" s="159" t="s">
        <v>381</v>
      </c>
      <c r="T18" s="159" t="s">
        <v>382</v>
      </c>
      <c r="U18" s="159" t="s">
        <v>383</v>
      </c>
      <c r="V18" s="159" t="s">
        <v>382</v>
      </c>
      <c r="W18" s="159" t="s">
        <v>382</v>
      </c>
      <c r="X18" s="159" t="s">
        <v>382</v>
      </c>
      <c r="Y18" s="159" t="s">
        <v>382</v>
      </c>
      <c r="Z18" s="159" t="s">
        <v>305</v>
      </c>
      <c r="AA18" s="159" t="s">
        <v>305</v>
      </c>
    </row>
    <row r="19" spans="1:27" ht="24.95" hidden="1" customHeight="1" x14ac:dyDescent="0.25">
      <c r="A19" s="157" t="s">
        <v>298</v>
      </c>
      <c r="B19" s="158">
        <v>2023</v>
      </c>
      <c r="C19" s="157" t="s">
        <v>3</v>
      </c>
      <c r="D19" s="157" t="s">
        <v>33</v>
      </c>
      <c r="E19" s="157" t="s">
        <v>299</v>
      </c>
      <c r="F19" s="157" t="s">
        <v>300</v>
      </c>
      <c r="G19" s="157" t="s">
        <v>301</v>
      </c>
      <c r="H19" s="157" t="s">
        <v>126</v>
      </c>
      <c r="I19" s="157" t="s">
        <v>127</v>
      </c>
      <c r="J19" s="157" t="s">
        <v>38</v>
      </c>
      <c r="K19" s="157" t="s">
        <v>39</v>
      </c>
      <c r="L19" s="157" t="s">
        <v>302</v>
      </c>
      <c r="M19" s="157" t="s">
        <v>40</v>
      </c>
      <c r="N19" s="159" t="s">
        <v>374</v>
      </c>
      <c r="O19" s="159"/>
      <c r="P19" s="159"/>
      <c r="Q19" s="159" t="s">
        <v>305</v>
      </c>
      <c r="R19" s="159" t="s">
        <v>305</v>
      </c>
      <c r="S19" s="159" t="s">
        <v>374</v>
      </c>
      <c r="T19" s="159" t="s">
        <v>384</v>
      </c>
      <c r="U19" s="159" t="s">
        <v>385</v>
      </c>
      <c r="V19" s="159" t="s">
        <v>384</v>
      </c>
      <c r="W19" s="159" t="s">
        <v>384</v>
      </c>
      <c r="X19" s="159" t="s">
        <v>384</v>
      </c>
      <c r="Y19" s="159" t="s">
        <v>384</v>
      </c>
      <c r="Z19" s="159" t="s">
        <v>305</v>
      </c>
      <c r="AA19" s="159" t="s">
        <v>305</v>
      </c>
    </row>
    <row r="20" spans="1:27" ht="24.95" hidden="1" customHeight="1" x14ac:dyDescent="0.25">
      <c r="A20" s="157" t="s">
        <v>298</v>
      </c>
      <c r="B20" s="158">
        <v>2023</v>
      </c>
      <c r="C20" s="157" t="s">
        <v>3</v>
      </c>
      <c r="D20" s="157" t="s">
        <v>33</v>
      </c>
      <c r="E20" s="157" t="s">
        <v>299</v>
      </c>
      <c r="F20" s="157" t="s">
        <v>300</v>
      </c>
      <c r="G20" s="157" t="s">
        <v>301</v>
      </c>
      <c r="H20" s="157" t="s">
        <v>128</v>
      </c>
      <c r="I20" s="157" t="s">
        <v>129</v>
      </c>
      <c r="J20" s="157" t="s">
        <v>38</v>
      </c>
      <c r="K20" s="157" t="s">
        <v>39</v>
      </c>
      <c r="L20" s="157" t="s">
        <v>302</v>
      </c>
      <c r="M20" s="157" t="s">
        <v>40</v>
      </c>
      <c r="N20" s="159" t="s">
        <v>386</v>
      </c>
      <c r="O20" s="159" t="s">
        <v>305</v>
      </c>
      <c r="P20" s="159" t="s">
        <v>387</v>
      </c>
      <c r="Q20" s="159" t="s">
        <v>305</v>
      </c>
      <c r="R20" s="159" t="s">
        <v>305</v>
      </c>
      <c r="S20" s="159" t="s">
        <v>388</v>
      </c>
      <c r="T20" s="159" t="s">
        <v>389</v>
      </c>
      <c r="U20" s="159" t="s">
        <v>390</v>
      </c>
      <c r="V20" s="159" t="s">
        <v>389</v>
      </c>
      <c r="W20" s="159" t="s">
        <v>389</v>
      </c>
      <c r="X20" s="159" t="s">
        <v>389</v>
      </c>
      <c r="Y20" s="159" t="s">
        <v>389</v>
      </c>
      <c r="Z20" s="159" t="s">
        <v>305</v>
      </c>
      <c r="AA20" s="159" t="s">
        <v>305</v>
      </c>
    </row>
    <row r="21" spans="1:27" ht="24.95" hidden="1" customHeight="1" x14ac:dyDescent="0.25">
      <c r="A21" s="157" t="s">
        <v>298</v>
      </c>
      <c r="B21" s="158">
        <v>2023</v>
      </c>
      <c r="C21" s="157" t="s">
        <v>3</v>
      </c>
      <c r="D21" s="157" t="s">
        <v>33</v>
      </c>
      <c r="E21" s="157" t="s">
        <v>299</v>
      </c>
      <c r="F21" s="157" t="s">
        <v>300</v>
      </c>
      <c r="G21" s="157" t="s">
        <v>301</v>
      </c>
      <c r="H21" s="157" t="s">
        <v>130</v>
      </c>
      <c r="I21" s="157" t="s">
        <v>131</v>
      </c>
      <c r="J21" s="157" t="s">
        <v>38</v>
      </c>
      <c r="K21" s="157" t="s">
        <v>39</v>
      </c>
      <c r="L21" s="157" t="s">
        <v>302</v>
      </c>
      <c r="M21" s="157" t="s">
        <v>40</v>
      </c>
      <c r="N21" s="159" t="s">
        <v>391</v>
      </c>
      <c r="O21" s="159"/>
      <c r="P21" s="159"/>
      <c r="Q21" s="159" t="s">
        <v>305</v>
      </c>
      <c r="R21" s="159" t="s">
        <v>305</v>
      </c>
      <c r="S21" s="159" t="s">
        <v>391</v>
      </c>
      <c r="T21" s="159" t="s">
        <v>392</v>
      </c>
      <c r="U21" s="159" t="s">
        <v>393</v>
      </c>
      <c r="V21" s="159" t="s">
        <v>392</v>
      </c>
      <c r="W21" s="159" t="s">
        <v>392</v>
      </c>
      <c r="X21" s="159" t="s">
        <v>392</v>
      </c>
      <c r="Y21" s="159" t="s">
        <v>392</v>
      </c>
      <c r="Z21" s="159" t="s">
        <v>305</v>
      </c>
      <c r="AA21" s="159" t="s">
        <v>305</v>
      </c>
    </row>
    <row r="22" spans="1:27" ht="24.95" hidden="1" customHeight="1" x14ac:dyDescent="0.25">
      <c r="A22" s="157" t="s">
        <v>298</v>
      </c>
      <c r="B22" s="158">
        <v>2023</v>
      </c>
      <c r="C22" s="157" t="s">
        <v>3</v>
      </c>
      <c r="D22" s="157" t="s">
        <v>33</v>
      </c>
      <c r="E22" s="157" t="s">
        <v>299</v>
      </c>
      <c r="F22" s="157" t="s">
        <v>300</v>
      </c>
      <c r="G22" s="157" t="s">
        <v>301</v>
      </c>
      <c r="H22" s="157" t="s">
        <v>132</v>
      </c>
      <c r="I22" s="157" t="s">
        <v>133</v>
      </c>
      <c r="J22" s="157" t="s">
        <v>38</v>
      </c>
      <c r="K22" s="157" t="s">
        <v>39</v>
      </c>
      <c r="L22" s="157" t="s">
        <v>302</v>
      </c>
      <c r="M22" s="157" t="s">
        <v>40</v>
      </c>
      <c r="N22" s="159" t="s">
        <v>394</v>
      </c>
      <c r="O22" s="159" t="s">
        <v>305</v>
      </c>
      <c r="P22" s="159" t="s">
        <v>395</v>
      </c>
      <c r="Q22" s="159" t="s">
        <v>305</v>
      </c>
      <c r="R22" s="159" t="s">
        <v>305</v>
      </c>
      <c r="S22" s="159" t="s">
        <v>396</v>
      </c>
      <c r="T22" s="159" t="s">
        <v>397</v>
      </c>
      <c r="U22" s="159" t="s">
        <v>398</v>
      </c>
      <c r="V22" s="159" t="s">
        <v>397</v>
      </c>
      <c r="W22" s="159" t="s">
        <v>397</v>
      </c>
      <c r="X22" s="159" t="s">
        <v>397</v>
      </c>
      <c r="Y22" s="159" t="s">
        <v>397</v>
      </c>
      <c r="Z22" s="159" t="s">
        <v>305</v>
      </c>
      <c r="AA22" s="159" t="s">
        <v>305</v>
      </c>
    </row>
    <row r="23" spans="1:27" ht="24.95" hidden="1" customHeight="1" x14ac:dyDescent="0.25">
      <c r="A23" s="157" t="s">
        <v>298</v>
      </c>
      <c r="B23" s="158">
        <v>2023</v>
      </c>
      <c r="C23" s="157" t="s">
        <v>3</v>
      </c>
      <c r="D23" s="157" t="s">
        <v>33</v>
      </c>
      <c r="E23" s="157" t="s">
        <v>299</v>
      </c>
      <c r="F23" s="157" t="s">
        <v>300</v>
      </c>
      <c r="G23" s="157" t="s">
        <v>301</v>
      </c>
      <c r="H23" s="157" t="s">
        <v>134</v>
      </c>
      <c r="I23" s="157" t="s">
        <v>136</v>
      </c>
      <c r="J23" s="157" t="s">
        <v>38</v>
      </c>
      <c r="K23" s="157" t="s">
        <v>39</v>
      </c>
      <c r="L23" s="157" t="s">
        <v>302</v>
      </c>
      <c r="M23" s="157" t="s">
        <v>40</v>
      </c>
      <c r="N23" s="159" t="s">
        <v>399</v>
      </c>
      <c r="O23" s="159"/>
      <c r="P23" s="159"/>
      <c r="Q23" s="159" t="s">
        <v>305</v>
      </c>
      <c r="R23" s="159" t="s">
        <v>305</v>
      </c>
      <c r="S23" s="159" t="s">
        <v>399</v>
      </c>
      <c r="T23" s="159" t="s">
        <v>400</v>
      </c>
      <c r="U23" s="159" t="s">
        <v>401</v>
      </c>
      <c r="V23" s="159" t="s">
        <v>400</v>
      </c>
      <c r="W23" s="159" t="s">
        <v>400</v>
      </c>
      <c r="X23" s="159" t="s">
        <v>400</v>
      </c>
      <c r="Y23" s="159" t="s">
        <v>400</v>
      </c>
      <c r="Z23" s="159" t="s">
        <v>305</v>
      </c>
      <c r="AA23" s="159" t="s">
        <v>305</v>
      </c>
    </row>
    <row r="24" spans="1:27" ht="24.95" hidden="1" customHeight="1" x14ac:dyDescent="0.25">
      <c r="A24" s="157" t="s">
        <v>298</v>
      </c>
      <c r="B24" s="158">
        <v>2023</v>
      </c>
      <c r="C24" s="157" t="s">
        <v>3</v>
      </c>
      <c r="D24" s="157" t="s">
        <v>33</v>
      </c>
      <c r="E24" s="157" t="s">
        <v>299</v>
      </c>
      <c r="F24" s="157" t="s">
        <v>300</v>
      </c>
      <c r="G24" s="157" t="s">
        <v>301</v>
      </c>
      <c r="H24" s="157" t="s">
        <v>137</v>
      </c>
      <c r="I24" s="157" t="s">
        <v>139</v>
      </c>
      <c r="J24" s="157" t="s">
        <v>38</v>
      </c>
      <c r="K24" s="157" t="s">
        <v>39</v>
      </c>
      <c r="L24" s="157" t="s">
        <v>302</v>
      </c>
      <c r="M24" s="157" t="s">
        <v>40</v>
      </c>
      <c r="N24" s="159" t="s">
        <v>402</v>
      </c>
      <c r="O24" s="159"/>
      <c r="P24" s="159"/>
      <c r="Q24" s="159" t="s">
        <v>305</v>
      </c>
      <c r="R24" s="159" t="s">
        <v>305</v>
      </c>
      <c r="S24" s="159" t="s">
        <v>402</v>
      </c>
      <c r="T24" s="159" t="s">
        <v>403</v>
      </c>
      <c r="U24" s="159" t="s">
        <v>404</v>
      </c>
      <c r="V24" s="159" t="s">
        <v>403</v>
      </c>
      <c r="W24" s="159" t="s">
        <v>403</v>
      </c>
      <c r="X24" s="159" t="s">
        <v>403</v>
      </c>
      <c r="Y24" s="159" t="s">
        <v>403</v>
      </c>
      <c r="Z24" s="159" t="s">
        <v>305</v>
      </c>
      <c r="AA24" s="159" t="s">
        <v>305</v>
      </c>
    </row>
    <row r="25" spans="1:27" ht="24.95" hidden="1" customHeight="1" x14ac:dyDescent="0.25">
      <c r="A25" s="157" t="s">
        <v>298</v>
      </c>
      <c r="B25" s="158">
        <v>2023</v>
      </c>
      <c r="C25" s="157" t="s">
        <v>3</v>
      </c>
      <c r="D25" s="157" t="s">
        <v>33</v>
      </c>
      <c r="E25" s="157" t="s">
        <v>299</v>
      </c>
      <c r="F25" s="157" t="s">
        <v>300</v>
      </c>
      <c r="G25" s="157" t="s">
        <v>301</v>
      </c>
      <c r="H25" s="157" t="s">
        <v>48</v>
      </c>
      <c r="I25" s="157" t="s">
        <v>405</v>
      </c>
      <c r="J25" s="157" t="s">
        <v>38</v>
      </c>
      <c r="K25" s="157" t="s">
        <v>39</v>
      </c>
      <c r="L25" s="157" t="s">
        <v>302</v>
      </c>
      <c r="M25" s="157" t="s">
        <v>40</v>
      </c>
      <c r="N25" s="159" t="s">
        <v>305</v>
      </c>
      <c r="O25" s="159" t="s">
        <v>406</v>
      </c>
      <c r="P25" s="159" t="s">
        <v>305</v>
      </c>
      <c r="Q25" s="159" t="s">
        <v>305</v>
      </c>
      <c r="R25" s="159" t="s">
        <v>305</v>
      </c>
      <c r="S25" s="159" t="s">
        <v>406</v>
      </c>
      <c r="T25" s="159" t="s">
        <v>305</v>
      </c>
      <c r="U25" s="159" t="s">
        <v>406</v>
      </c>
      <c r="V25" s="159"/>
      <c r="W25" s="159" t="s">
        <v>305</v>
      </c>
      <c r="X25" s="159" t="s">
        <v>305</v>
      </c>
      <c r="Y25" s="159" t="s">
        <v>305</v>
      </c>
      <c r="Z25" s="159" t="s">
        <v>305</v>
      </c>
      <c r="AA25" s="159" t="s">
        <v>305</v>
      </c>
    </row>
    <row r="26" spans="1:27" ht="24.95" hidden="1" customHeight="1" x14ac:dyDescent="0.25">
      <c r="A26" s="157" t="s">
        <v>298</v>
      </c>
      <c r="B26" s="158">
        <v>2023</v>
      </c>
      <c r="C26" s="157" t="s">
        <v>3</v>
      </c>
      <c r="D26" s="157" t="s">
        <v>33</v>
      </c>
      <c r="E26" s="157" t="s">
        <v>299</v>
      </c>
      <c r="F26" s="157" t="s">
        <v>300</v>
      </c>
      <c r="G26" s="157" t="s">
        <v>301</v>
      </c>
      <c r="H26" s="157" t="s">
        <v>140</v>
      </c>
      <c r="I26" s="157" t="s">
        <v>141</v>
      </c>
      <c r="J26" s="157" t="s">
        <v>38</v>
      </c>
      <c r="K26" s="157" t="s">
        <v>39</v>
      </c>
      <c r="L26" s="157" t="s">
        <v>302</v>
      </c>
      <c r="M26" s="157" t="s">
        <v>40</v>
      </c>
      <c r="N26" s="159" t="s">
        <v>407</v>
      </c>
      <c r="O26" s="159"/>
      <c r="P26" s="159"/>
      <c r="Q26" s="159" t="s">
        <v>305</v>
      </c>
      <c r="R26" s="159" t="s">
        <v>305</v>
      </c>
      <c r="S26" s="159" t="s">
        <v>407</v>
      </c>
      <c r="T26" s="159" t="s">
        <v>408</v>
      </c>
      <c r="U26" s="159" t="s">
        <v>409</v>
      </c>
      <c r="V26" s="159" t="s">
        <v>408</v>
      </c>
      <c r="W26" s="159" t="s">
        <v>305</v>
      </c>
      <c r="X26" s="159" t="s">
        <v>305</v>
      </c>
      <c r="Y26" s="159" t="s">
        <v>305</v>
      </c>
      <c r="Z26" s="159" t="s">
        <v>305</v>
      </c>
      <c r="AA26" s="159" t="s">
        <v>305</v>
      </c>
    </row>
    <row r="27" spans="1:27" ht="24.95" hidden="1" customHeight="1" x14ac:dyDescent="0.25">
      <c r="A27" s="157" t="s">
        <v>298</v>
      </c>
      <c r="B27" s="158">
        <v>2023</v>
      </c>
      <c r="C27" s="157" t="s">
        <v>3</v>
      </c>
      <c r="D27" s="157" t="s">
        <v>33</v>
      </c>
      <c r="E27" s="157" t="s">
        <v>299</v>
      </c>
      <c r="F27" s="157" t="s">
        <v>300</v>
      </c>
      <c r="G27" s="157" t="s">
        <v>301</v>
      </c>
      <c r="H27" s="157" t="s">
        <v>142</v>
      </c>
      <c r="I27" s="157" t="s">
        <v>143</v>
      </c>
      <c r="J27" s="157" t="s">
        <v>38</v>
      </c>
      <c r="K27" s="157" t="s">
        <v>39</v>
      </c>
      <c r="L27" s="157" t="s">
        <v>302</v>
      </c>
      <c r="M27" s="157" t="s">
        <v>40</v>
      </c>
      <c r="N27" s="159" t="s">
        <v>410</v>
      </c>
      <c r="O27" s="159" t="s">
        <v>411</v>
      </c>
      <c r="P27" s="159" t="s">
        <v>412</v>
      </c>
      <c r="Q27" s="159" t="s">
        <v>305</v>
      </c>
      <c r="R27" s="159" t="s">
        <v>305</v>
      </c>
      <c r="S27" s="159" t="s">
        <v>413</v>
      </c>
      <c r="T27" s="159" t="s">
        <v>413</v>
      </c>
      <c r="U27" s="159" t="s">
        <v>305</v>
      </c>
      <c r="V27" s="159" t="s">
        <v>414</v>
      </c>
      <c r="W27" s="159" t="s">
        <v>414</v>
      </c>
      <c r="X27" s="159" t="s">
        <v>414</v>
      </c>
      <c r="Y27" s="159" t="s">
        <v>414</v>
      </c>
      <c r="Z27" s="159" t="s">
        <v>305</v>
      </c>
      <c r="AA27" s="159" t="s">
        <v>305</v>
      </c>
    </row>
    <row r="28" spans="1:27" ht="24.95" hidden="1" customHeight="1" x14ac:dyDescent="0.25">
      <c r="A28" s="157" t="s">
        <v>298</v>
      </c>
      <c r="B28" s="158">
        <v>2023</v>
      </c>
      <c r="C28" s="157" t="s">
        <v>3</v>
      </c>
      <c r="D28" s="157" t="s">
        <v>33</v>
      </c>
      <c r="E28" s="157" t="s">
        <v>299</v>
      </c>
      <c r="F28" s="157" t="s">
        <v>300</v>
      </c>
      <c r="G28" s="157" t="s">
        <v>301</v>
      </c>
      <c r="H28" s="157" t="s">
        <v>144</v>
      </c>
      <c r="I28" s="157" t="s">
        <v>145</v>
      </c>
      <c r="J28" s="157" t="s">
        <v>38</v>
      </c>
      <c r="K28" s="157" t="s">
        <v>39</v>
      </c>
      <c r="L28" s="157" t="s">
        <v>302</v>
      </c>
      <c r="M28" s="157" t="s">
        <v>40</v>
      </c>
      <c r="N28" s="159" t="s">
        <v>415</v>
      </c>
      <c r="O28" s="159" t="s">
        <v>416</v>
      </c>
      <c r="P28" s="159" t="s">
        <v>417</v>
      </c>
      <c r="Q28" s="159" t="s">
        <v>305</v>
      </c>
      <c r="R28" s="159" t="s">
        <v>305</v>
      </c>
      <c r="S28" s="159" t="s">
        <v>418</v>
      </c>
      <c r="T28" s="159" t="s">
        <v>418</v>
      </c>
      <c r="U28" s="159" t="s">
        <v>305</v>
      </c>
      <c r="V28" s="159" t="s">
        <v>419</v>
      </c>
      <c r="W28" s="159" t="s">
        <v>419</v>
      </c>
      <c r="X28" s="159" t="s">
        <v>419</v>
      </c>
      <c r="Y28" s="159" t="s">
        <v>419</v>
      </c>
      <c r="Z28" s="159" t="s">
        <v>305</v>
      </c>
      <c r="AA28" s="159" t="s">
        <v>305</v>
      </c>
    </row>
    <row r="29" spans="1:27" ht="24.95" hidden="1" customHeight="1" x14ac:dyDescent="0.25">
      <c r="A29" s="157" t="s">
        <v>298</v>
      </c>
      <c r="B29" s="158">
        <v>2023</v>
      </c>
      <c r="C29" s="157" t="s">
        <v>3</v>
      </c>
      <c r="D29" s="157" t="s">
        <v>33</v>
      </c>
      <c r="E29" s="157" t="s">
        <v>299</v>
      </c>
      <c r="F29" s="157" t="s">
        <v>300</v>
      </c>
      <c r="G29" s="157" t="s">
        <v>301</v>
      </c>
      <c r="H29" s="157" t="s">
        <v>146</v>
      </c>
      <c r="I29" s="157" t="s">
        <v>147</v>
      </c>
      <c r="J29" s="157" t="s">
        <v>38</v>
      </c>
      <c r="K29" s="157" t="s">
        <v>39</v>
      </c>
      <c r="L29" s="157" t="s">
        <v>302</v>
      </c>
      <c r="M29" s="157" t="s">
        <v>40</v>
      </c>
      <c r="N29" s="159" t="s">
        <v>420</v>
      </c>
      <c r="O29" s="159" t="s">
        <v>421</v>
      </c>
      <c r="P29" s="159" t="s">
        <v>422</v>
      </c>
      <c r="Q29" s="159" t="s">
        <v>305</v>
      </c>
      <c r="R29" s="159" t="s">
        <v>305</v>
      </c>
      <c r="S29" s="159" t="s">
        <v>423</v>
      </c>
      <c r="T29" s="159" t="s">
        <v>424</v>
      </c>
      <c r="U29" s="159" t="s">
        <v>425</v>
      </c>
      <c r="V29" s="159" t="s">
        <v>426</v>
      </c>
      <c r="W29" s="159" t="s">
        <v>426</v>
      </c>
      <c r="X29" s="159" t="s">
        <v>426</v>
      </c>
      <c r="Y29" s="159" t="s">
        <v>426</v>
      </c>
      <c r="Z29" s="159" t="s">
        <v>305</v>
      </c>
      <c r="AA29" s="159" t="s">
        <v>305</v>
      </c>
    </row>
    <row r="30" spans="1:27" ht="24.95" hidden="1" customHeight="1" x14ac:dyDescent="0.25">
      <c r="A30" s="157" t="s">
        <v>298</v>
      </c>
      <c r="B30" s="158">
        <v>2023</v>
      </c>
      <c r="C30" s="157" t="s">
        <v>3</v>
      </c>
      <c r="D30" s="157" t="s">
        <v>33</v>
      </c>
      <c r="E30" s="157" t="s">
        <v>299</v>
      </c>
      <c r="F30" s="157" t="s">
        <v>300</v>
      </c>
      <c r="G30" s="157" t="s">
        <v>301</v>
      </c>
      <c r="H30" s="157" t="s">
        <v>148</v>
      </c>
      <c r="I30" s="157" t="s">
        <v>149</v>
      </c>
      <c r="J30" s="157" t="s">
        <v>38</v>
      </c>
      <c r="K30" s="157" t="s">
        <v>39</v>
      </c>
      <c r="L30" s="157" t="s">
        <v>302</v>
      </c>
      <c r="M30" s="157" t="s">
        <v>40</v>
      </c>
      <c r="N30" s="159" t="s">
        <v>427</v>
      </c>
      <c r="O30" s="159" t="s">
        <v>305</v>
      </c>
      <c r="P30" s="159" t="s">
        <v>428</v>
      </c>
      <c r="Q30" s="159" t="s">
        <v>305</v>
      </c>
      <c r="R30" s="159" t="s">
        <v>305</v>
      </c>
      <c r="S30" s="159" t="s">
        <v>429</v>
      </c>
      <c r="T30" s="159" t="s">
        <v>429</v>
      </c>
      <c r="U30" s="159" t="s">
        <v>305</v>
      </c>
      <c r="V30" s="159" t="s">
        <v>430</v>
      </c>
      <c r="W30" s="159" t="s">
        <v>431</v>
      </c>
      <c r="X30" s="159" t="s">
        <v>431</v>
      </c>
      <c r="Y30" s="159" t="s">
        <v>431</v>
      </c>
      <c r="Z30" s="159" t="s">
        <v>305</v>
      </c>
      <c r="AA30" s="159" t="s">
        <v>305</v>
      </c>
    </row>
    <row r="31" spans="1:27" ht="24.95" hidden="1" customHeight="1" x14ac:dyDescent="0.25">
      <c r="A31" s="157" t="s">
        <v>298</v>
      </c>
      <c r="B31" s="158">
        <v>2023</v>
      </c>
      <c r="C31" s="157" t="s">
        <v>3</v>
      </c>
      <c r="D31" s="157" t="s">
        <v>33</v>
      </c>
      <c r="E31" s="157" t="s">
        <v>299</v>
      </c>
      <c r="F31" s="157" t="s">
        <v>300</v>
      </c>
      <c r="G31" s="157" t="s">
        <v>301</v>
      </c>
      <c r="H31" s="157" t="s">
        <v>150</v>
      </c>
      <c r="I31" s="157" t="s">
        <v>151</v>
      </c>
      <c r="J31" s="157" t="s">
        <v>38</v>
      </c>
      <c r="K31" s="157" t="s">
        <v>39</v>
      </c>
      <c r="L31" s="157" t="s">
        <v>302</v>
      </c>
      <c r="M31" s="157" t="s">
        <v>40</v>
      </c>
      <c r="N31" s="159" t="s">
        <v>432</v>
      </c>
      <c r="O31" s="159" t="s">
        <v>433</v>
      </c>
      <c r="P31" s="159" t="s">
        <v>434</v>
      </c>
      <c r="Q31" s="159" t="s">
        <v>305</v>
      </c>
      <c r="R31" s="159" t="s">
        <v>305</v>
      </c>
      <c r="S31" s="159" t="s">
        <v>435</v>
      </c>
      <c r="T31" s="159" t="s">
        <v>435</v>
      </c>
      <c r="U31" s="159" t="s">
        <v>305</v>
      </c>
      <c r="V31" s="159" t="s">
        <v>436</v>
      </c>
      <c r="W31" s="159" t="s">
        <v>436</v>
      </c>
      <c r="X31" s="159" t="s">
        <v>436</v>
      </c>
      <c r="Y31" s="159" t="s">
        <v>436</v>
      </c>
      <c r="Z31" s="159" t="s">
        <v>305</v>
      </c>
      <c r="AA31" s="159" t="s">
        <v>305</v>
      </c>
    </row>
    <row r="32" spans="1:27" ht="24.95" hidden="1" customHeight="1" x14ac:dyDescent="0.25">
      <c r="A32" s="157" t="s">
        <v>298</v>
      </c>
      <c r="B32" s="158">
        <v>2023</v>
      </c>
      <c r="C32" s="157" t="s">
        <v>3</v>
      </c>
      <c r="D32" s="157" t="s">
        <v>33</v>
      </c>
      <c r="E32" s="157" t="s">
        <v>299</v>
      </c>
      <c r="F32" s="157" t="s">
        <v>300</v>
      </c>
      <c r="G32" s="157" t="s">
        <v>301</v>
      </c>
      <c r="H32" s="157" t="s">
        <v>152</v>
      </c>
      <c r="I32" s="157" t="s">
        <v>153</v>
      </c>
      <c r="J32" s="157" t="s">
        <v>38</v>
      </c>
      <c r="K32" s="157" t="s">
        <v>39</v>
      </c>
      <c r="L32" s="157" t="s">
        <v>302</v>
      </c>
      <c r="M32" s="157" t="s">
        <v>40</v>
      </c>
      <c r="N32" s="159" t="s">
        <v>437</v>
      </c>
      <c r="O32" s="159" t="s">
        <v>411</v>
      </c>
      <c r="P32" s="159" t="s">
        <v>438</v>
      </c>
      <c r="Q32" s="159" t="s">
        <v>305</v>
      </c>
      <c r="R32" s="159" t="s">
        <v>305</v>
      </c>
      <c r="S32" s="159" t="s">
        <v>439</v>
      </c>
      <c r="T32" s="159" t="s">
        <v>439</v>
      </c>
      <c r="U32" s="159" t="s">
        <v>305</v>
      </c>
      <c r="V32" s="159" t="s">
        <v>440</v>
      </c>
      <c r="W32" s="159" t="s">
        <v>440</v>
      </c>
      <c r="X32" s="159" t="s">
        <v>440</v>
      </c>
      <c r="Y32" s="159" t="s">
        <v>440</v>
      </c>
      <c r="Z32" s="159" t="s">
        <v>305</v>
      </c>
      <c r="AA32" s="159" t="s">
        <v>305</v>
      </c>
    </row>
    <row r="33" spans="1:27" ht="24.95" hidden="1" customHeight="1" x14ac:dyDescent="0.25">
      <c r="A33" s="157" t="s">
        <v>298</v>
      </c>
      <c r="B33" s="158">
        <v>2023</v>
      </c>
      <c r="C33" s="157" t="s">
        <v>3</v>
      </c>
      <c r="D33" s="157" t="s">
        <v>33</v>
      </c>
      <c r="E33" s="157" t="s">
        <v>299</v>
      </c>
      <c r="F33" s="157" t="s">
        <v>300</v>
      </c>
      <c r="G33" s="157" t="s">
        <v>301</v>
      </c>
      <c r="H33" s="157" t="s">
        <v>154</v>
      </c>
      <c r="I33" s="157" t="s">
        <v>155</v>
      </c>
      <c r="J33" s="157" t="s">
        <v>38</v>
      </c>
      <c r="K33" s="157" t="s">
        <v>39</v>
      </c>
      <c r="L33" s="157" t="s">
        <v>302</v>
      </c>
      <c r="M33" s="157" t="s">
        <v>40</v>
      </c>
      <c r="N33" s="159" t="s">
        <v>441</v>
      </c>
      <c r="O33" s="159" t="s">
        <v>442</v>
      </c>
      <c r="P33" s="159" t="s">
        <v>443</v>
      </c>
      <c r="Q33" s="159" t="s">
        <v>305</v>
      </c>
      <c r="R33" s="159" t="s">
        <v>305</v>
      </c>
      <c r="S33" s="159" t="s">
        <v>444</v>
      </c>
      <c r="T33" s="159" t="s">
        <v>445</v>
      </c>
      <c r="U33" s="159" t="s">
        <v>446</v>
      </c>
      <c r="V33" s="159" t="s">
        <v>447</v>
      </c>
      <c r="W33" s="159" t="s">
        <v>447</v>
      </c>
      <c r="X33" s="159" t="s">
        <v>447</v>
      </c>
      <c r="Y33" s="159" t="s">
        <v>447</v>
      </c>
      <c r="Z33" s="159" t="s">
        <v>305</v>
      </c>
      <c r="AA33" s="159" t="s">
        <v>305</v>
      </c>
    </row>
    <row r="34" spans="1:27" ht="24.95" hidden="1" customHeight="1" x14ac:dyDescent="0.25">
      <c r="A34" s="157" t="s">
        <v>298</v>
      </c>
      <c r="B34" s="158">
        <v>2023</v>
      </c>
      <c r="C34" s="157" t="s">
        <v>3</v>
      </c>
      <c r="D34" s="157" t="s">
        <v>33</v>
      </c>
      <c r="E34" s="157" t="s">
        <v>299</v>
      </c>
      <c r="F34" s="157" t="s">
        <v>300</v>
      </c>
      <c r="G34" s="157" t="s">
        <v>301</v>
      </c>
      <c r="H34" s="157" t="s">
        <v>156</v>
      </c>
      <c r="I34" s="157" t="s">
        <v>157</v>
      </c>
      <c r="J34" s="157" t="s">
        <v>38</v>
      </c>
      <c r="K34" s="157" t="s">
        <v>39</v>
      </c>
      <c r="L34" s="157" t="s">
        <v>302</v>
      </c>
      <c r="M34" s="157" t="s">
        <v>40</v>
      </c>
      <c r="N34" s="159" t="s">
        <v>448</v>
      </c>
      <c r="O34" s="159" t="s">
        <v>449</v>
      </c>
      <c r="P34" s="159" t="s">
        <v>450</v>
      </c>
      <c r="Q34" s="159" t="s">
        <v>305</v>
      </c>
      <c r="R34" s="159" t="s">
        <v>305</v>
      </c>
      <c r="S34" s="159" t="s">
        <v>451</v>
      </c>
      <c r="T34" s="159" t="s">
        <v>452</v>
      </c>
      <c r="U34" s="159" t="s">
        <v>453</v>
      </c>
      <c r="V34" s="159" t="s">
        <v>454</v>
      </c>
      <c r="W34" s="159" t="s">
        <v>454</v>
      </c>
      <c r="X34" s="159" t="s">
        <v>454</v>
      </c>
      <c r="Y34" s="159" t="s">
        <v>454</v>
      </c>
      <c r="Z34" s="159" t="s">
        <v>305</v>
      </c>
      <c r="AA34" s="159" t="s">
        <v>305</v>
      </c>
    </row>
    <row r="35" spans="1:27" ht="24.95" hidden="1" customHeight="1" x14ac:dyDescent="0.25">
      <c r="A35" s="157" t="s">
        <v>298</v>
      </c>
      <c r="B35" s="158">
        <v>2023</v>
      </c>
      <c r="C35" s="157" t="s">
        <v>3</v>
      </c>
      <c r="D35" s="157" t="s">
        <v>33</v>
      </c>
      <c r="E35" s="157" t="s">
        <v>299</v>
      </c>
      <c r="F35" s="157" t="s">
        <v>300</v>
      </c>
      <c r="G35" s="157" t="s">
        <v>301</v>
      </c>
      <c r="H35" s="157" t="s">
        <v>158</v>
      </c>
      <c r="I35" s="157" t="s">
        <v>159</v>
      </c>
      <c r="J35" s="157" t="s">
        <v>38</v>
      </c>
      <c r="K35" s="157" t="s">
        <v>39</v>
      </c>
      <c r="L35" s="157" t="s">
        <v>302</v>
      </c>
      <c r="M35" s="157" t="s">
        <v>40</v>
      </c>
      <c r="N35" s="159" t="s">
        <v>455</v>
      </c>
      <c r="O35" s="159"/>
      <c r="P35" s="159"/>
      <c r="Q35" s="159" t="s">
        <v>305</v>
      </c>
      <c r="R35" s="159" t="s">
        <v>305</v>
      </c>
      <c r="S35" s="159" t="s">
        <v>455</v>
      </c>
      <c r="T35" s="159" t="s">
        <v>455</v>
      </c>
      <c r="U35" s="159" t="s">
        <v>305</v>
      </c>
      <c r="V35" s="159" t="s">
        <v>305</v>
      </c>
      <c r="W35" s="159" t="s">
        <v>305</v>
      </c>
      <c r="X35" s="159" t="s">
        <v>305</v>
      </c>
      <c r="Y35" s="159" t="s">
        <v>305</v>
      </c>
      <c r="Z35" s="159" t="s">
        <v>305</v>
      </c>
      <c r="AA35" s="159" t="s">
        <v>305</v>
      </c>
    </row>
    <row r="36" spans="1:27" ht="24.95" hidden="1" customHeight="1" x14ac:dyDescent="0.25">
      <c r="A36" s="157" t="s">
        <v>298</v>
      </c>
      <c r="B36" s="158">
        <v>2023</v>
      </c>
      <c r="C36" s="157" t="s">
        <v>3</v>
      </c>
      <c r="D36" s="157" t="s">
        <v>33</v>
      </c>
      <c r="E36" s="157" t="s">
        <v>299</v>
      </c>
      <c r="F36" s="157" t="s">
        <v>300</v>
      </c>
      <c r="G36" s="157" t="s">
        <v>301</v>
      </c>
      <c r="H36" s="157" t="s">
        <v>160</v>
      </c>
      <c r="I36" s="157" t="s">
        <v>161</v>
      </c>
      <c r="J36" s="157" t="s">
        <v>38</v>
      </c>
      <c r="K36" s="157" t="s">
        <v>39</v>
      </c>
      <c r="L36" s="157" t="s">
        <v>302</v>
      </c>
      <c r="M36" s="157" t="s">
        <v>40</v>
      </c>
      <c r="N36" s="159" t="s">
        <v>456</v>
      </c>
      <c r="O36" s="159" t="s">
        <v>411</v>
      </c>
      <c r="P36" s="159" t="s">
        <v>457</v>
      </c>
      <c r="Q36" s="159" t="s">
        <v>305</v>
      </c>
      <c r="R36" s="159" t="s">
        <v>305</v>
      </c>
      <c r="S36" s="159" t="s">
        <v>458</v>
      </c>
      <c r="T36" s="159" t="s">
        <v>459</v>
      </c>
      <c r="U36" s="159" t="s">
        <v>460</v>
      </c>
      <c r="V36" s="159" t="s">
        <v>461</v>
      </c>
      <c r="W36" s="159" t="s">
        <v>461</v>
      </c>
      <c r="X36" s="159" t="s">
        <v>461</v>
      </c>
      <c r="Y36" s="159" t="s">
        <v>461</v>
      </c>
      <c r="Z36" s="159" t="s">
        <v>305</v>
      </c>
      <c r="AA36" s="159" t="s">
        <v>305</v>
      </c>
    </row>
    <row r="37" spans="1:27" ht="24.95" hidden="1" customHeight="1" x14ac:dyDescent="0.25">
      <c r="A37" s="157" t="s">
        <v>298</v>
      </c>
      <c r="B37" s="158">
        <v>2023</v>
      </c>
      <c r="C37" s="157" t="s">
        <v>3</v>
      </c>
      <c r="D37" s="157" t="s">
        <v>33</v>
      </c>
      <c r="E37" s="157" t="s">
        <v>299</v>
      </c>
      <c r="F37" s="157" t="s">
        <v>300</v>
      </c>
      <c r="G37" s="157" t="s">
        <v>301</v>
      </c>
      <c r="H37" s="157" t="s">
        <v>162</v>
      </c>
      <c r="I37" s="157" t="s">
        <v>163</v>
      </c>
      <c r="J37" s="157" t="s">
        <v>38</v>
      </c>
      <c r="K37" s="157" t="s">
        <v>39</v>
      </c>
      <c r="L37" s="157" t="s">
        <v>302</v>
      </c>
      <c r="M37" s="157" t="s">
        <v>40</v>
      </c>
      <c r="N37" s="159" t="s">
        <v>462</v>
      </c>
      <c r="O37" s="159" t="s">
        <v>463</v>
      </c>
      <c r="P37" s="159" t="s">
        <v>464</v>
      </c>
      <c r="Q37" s="159" t="s">
        <v>305</v>
      </c>
      <c r="R37" s="159" t="s">
        <v>305</v>
      </c>
      <c r="S37" s="159" t="s">
        <v>465</v>
      </c>
      <c r="T37" s="159" t="s">
        <v>465</v>
      </c>
      <c r="U37" s="159" t="s">
        <v>305</v>
      </c>
      <c r="V37" s="159" t="s">
        <v>466</v>
      </c>
      <c r="W37" s="159" t="s">
        <v>467</v>
      </c>
      <c r="X37" s="159" t="s">
        <v>468</v>
      </c>
      <c r="Y37" s="159" t="s">
        <v>468</v>
      </c>
      <c r="Z37" s="159" t="s">
        <v>305</v>
      </c>
      <c r="AA37" s="159" t="s">
        <v>305</v>
      </c>
    </row>
    <row r="38" spans="1:27" ht="24.95" hidden="1" customHeight="1" x14ac:dyDescent="0.25">
      <c r="A38" s="157" t="s">
        <v>298</v>
      </c>
      <c r="B38" s="158">
        <v>2023</v>
      </c>
      <c r="C38" s="157" t="s">
        <v>3</v>
      </c>
      <c r="D38" s="157" t="s">
        <v>33</v>
      </c>
      <c r="E38" s="157" t="s">
        <v>299</v>
      </c>
      <c r="F38" s="157" t="s">
        <v>300</v>
      </c>
      <c r="G38" s="157" t="s">
        <v>301</v>
      </c>
      <c r="H38" s="157" t="s">
        <v>164</v>
      </c>
      <c r="I38" s="157" t="s">
        <v>165</v>
      </c>
      <c r="J38" s="157" t="s">
        <v>38</v>
      </c>
      <c r="K38" s="157" t="s">
        <v>39</v>
      </c>
      <c r="L38" s="157" t="s">
        <v>302</v>
      </c>
      <c r="M38" s="157" t="s">
        <v>40</v>
      </c>
      <c r="N38" s="159" t="s">
        <v>469</v>
      </c>
      <c r="O38" s="159" t="s">
        <v>305</v>
      </c>
      <c r="P38" s="159" t="s">
        <v>470</v>
      </c>
      <c r="Q38" s="159" t="s">
        <v>305</v>
      </c>
      <c r="R38" s="159" t="s">
        <v>305</v>
      </c>
      <c r="S38" s="159" t="s">
        <v>471</v>
      </c>
      <c r="T38" s="159" t="s">
        <v>471</v>
      </c>
      <c r="U38" s="159" t="s">
        <v>305</v>
      </c>
      <c r="V38" s="159" t="s">
        <v>472</v>
      </c>
      <c r="W38" s="159" t="s">
        <v>473</v>
      </c>
      <c r="X38" s="159" t="s">
        <v>473</v>
      </c>
      <c r="Y38" s="159" t="s">
        <v>473</v>
      </c>
      <c r="Z38" s="159" t="s">
        <v>305</v>
      </c>
      <c r="AA38" s="159" t="s">
        <v>305</v>
      </c>
    </row>
    <row r="39" spans="1:27" ht="24.95" hidden="1" customHeight="1" x14ac:dyDescent="0.25">
      <c r="A39" s="157" t="s">
        <v>298</v>
      </c>
      <c r="B39" s="158">
        <v>2023</v>
      </c>
      <c r="C39" s="157" t="s">
        <v>3</v>
      </c>
      <c r="D39" s="157" t="s">
        <v>33</v>
      </c>
      <c r="E39" s="157" t="s">
        <v>299</v>
      </c>
      <c r="F39" s="157" t="s">
        <v>300</v>
      </c>
      <c r="G39" s="157" t="s">
        <v>301</v>
      </c>
      <c r="H39" s="157" t="s">
        <v>166</v>
      </c>
      <c r="I39" s="157" t="s">
        <v>167</v>
      </c>
      <c r="J39" s="157" t="s">
        <v>38</v>
      </c>
      <c r="K39" s="157" t="s">
        <v>39</v>
      </c>
      <c r="L39" s="157" t="s">
        <v>302</v>
      </c>
      <c r="M39" s="157" t="s">
        <v>40</v>
      </c>
      <c r="N39" s="159" t="s">
        <v>474</v>
      </c>
      <c r="O39" s="159" t="s">
        <v>475</v>
      </c>
      <c r="P39" s="159" t="s">
        <v>305</v>
      </c>
      <c r="Q39" s="159" t="s">
        <v>305</v>
      </c>
      <c r="R39" s="159" t="s">
        <v>305</v>
      </c>
      <c r="S39" s="159" t="s">
        <v>476</v>
      </c>
      <c r="T39" s="159" t="s">
        <v>477</v>
      </c>
      <c r="U39" s="159" t="s">
        <v>478</v>
      </c>
      <c r="V39" s="159" t="s">
        <v>477</v>
      </c>
      <c r="W39" s="159" t="s">
        <v>477</v>
      </c>
      <c r="X39" s="159" t="s">
        <v>479</v>
      </c>
      <c r="Y39" s="159" t="s">
        <v>479</v>
      </c>
      <c r="Z39" s="159" t="s">
        <v>305</v>
      </c>
      <c r="AA39" s="159" t="s">
        <v>305</v>
      </c>
    </row>
    <row r="40" spans="1:27" ht="24.95" hidden="1" customHeight="1" x14ac:dyDescent="0.25">
      <c r="A40" s="157" t="s">
        <v>298</v>
      </c>
      <c r="B40" s="158">
        <v>2023</v>
      </c>
      <c r="C40" s="157" t="s">
        <v>3</v>
      </c>
      <c r="D40" s="157" t="s">
        <v>33</v>
      </c>
      <c r="E40" s="157" t="s">
        <v>299</v>
      </c>
      <c r="F40" s="157" t="s">
        <v>300</v>
      </c>
      <c r="G40" s="157" t="s">
        <v>301</v>
      </c>
      <c r="H40" s="157" t="s">
        <v>168</v>
      </c>
      <c r="I40" s="157" t="s">
        <v>169</v>
      </c>
      <c r="J40" s="157" t="s">
        <v>38</v>
      </c>
      <c r="K40" s="157" t="s">
        <v>39</v>
      </c>
      <c r="L40" s="157" t="s">
        <v>302</v>
      </c>
      <c r="M40" s="157" t="s">
        <v>40</v>
      </c>
      <c r="N40" s="159" t="s">
        <v>480</v>
      </c>
      <c r="O40" s="159" t="s">
        <v>481</v>
      </c>
      <c r="P40" s="159" t="s">
        <v>482</v>
      </c>
      <c r="Q40" s="159" t="s">
        <v>305</v>
      </c>
      <c r="R40" s="159" t="s">
        <v>305</v>
      </c>
      <c r="S40" s="159" t="s">
        <v>483</v>
      </c>
      <c r="T40" s="159" t="s">
        <v>484</v>
      </c>
      <c r="U40" s="159" t="s">
        <v>485</v>
      </c>
      <c r="V40" s="159" t="s">
        <v>484</v>
      </c>
      <c r="W40" s="159" t="s">
        <v>486</v>
      </c>
      <c r="X40" s="159" t="s">
        <v>486</v>
      </c>
      <c r="Y40" s="159" t="s">
        <v>486</v>
      </c>
      <c r="Z40" s="159" t="s">
        <v>305</v>
      </c>
      <c r="AA40" s="159" t="s">
        <v>305</v>
      </c>
    </row>
    <row r="41" spans="1:27" ht="24.95" hidden="1" customHeight="1" x14ac:dyDescent="0.25">
      <c r="A41" s="157" t="s">
        <v>298</v>
      </c>
      <c r="B41" s="158">
        <v>2023</v>
      </c>
      <c r="C41" s="157" t="s">
        <v>3</v>
      </c>
      <c r="D41" s="157" t="s">
        <v>33</v>
      </c>
      <c r="E41" s="157" t="s">
        <v>299</v>
      </c>
      <c r="F41" s="157" t="s">
        <v>300</v>
      </c>
      <c r="G41" s="157" t="s">
        <v>301</v>
      </c>
      <c r="H41" s="157" t="s">
        <v>170</v>
      </c>
      <c r="I41" s="157" t="s">
        <v>171</v>
      </c>
      <c r="J41" s="157" t="s">
        <v>38</v>
      </c>
      <c r="K41" s="157" t="s">
        <v>39</v>
      </c>
      <c r="L41" s="157" t="s">
        <v>302</v>
      </c>
      <c r="M41" s="157" t="s">
        <v>40</v>
      </c>
      <c r="N41" s="159" t="s">
        <v>487</v>
      </c>
      <c r="O41" s="159" t="s">
        <v>488</v>
      </c>
      <c r="P41" s="159" t="s">
        <v>489</v>
      </c>
      <c r="Q41" s="159" t="s">
        <v>305</v>
      </c>
      <c r="R41" s="159" t="s">
        <v>305</v>
      </c>
      <c r="S41" s="159" t="s">
        <v>490</v>
      </c>
      <c r="T41" s="159" t="s">
        <v>490</v>
      </c>
      <c r="U41" s="159" t="s">
        <v>305</v>
      </c>
      <c r="V41" s="159" t="s">
        <v>491</v>
      </c>
      <c r="W41" s="159" t="s">
        <v>491</v>
      </c>
      <c r="X41" s="159" t="s">
        <v>491</v>
      </c>
      <c r="Y41" s="159" t="s">
        <v>491</v>
      </c>
      <c r="Z41" s="159" t="s">
        <v>305</v>
      </c>
      <c r="AA41" s="159" t="s">
        <v>305</v>
      </c>
    </row>
    <row r="42" spans="1:27" ht="24.95" hidden="1" customHeight="1" x14ac:dyDescent="0.25">
      <c r="A42" s="157" t="s">
        <v>298</v>
      </c>
      <c r="B42" s="158">
        <v>2023</v>
      </c>
      <c r="C42" s="157" t="s">
        <v>3</v>
      </c>
      <c r="D42" s="157" t="s">
        <v>33</v>
      </c>
      <c r="E42" s="157" t="s">
        <v>299</v>
      </c>
      <c r="F42" s="157" t="s">
        <v>300</v>
      </c>
      <c r="G42" s="157" t="s">
        <v>301</v>
      </c>
      <c r="H42" s="157" t="s">
        <v>172</v>
      </c>
      <c r="I42" s="157" t="s">
        <v>173</v>
      </c>
      <c r="J42" s="157" t="s">
        <v>38</v>
      </c>
      <c r="K42" s="157" t="s">
        <v>39</v>
      </c>
      <c r="L42" s="157" t="s">
        <v>302</v>
      </c>
      <c r="M42" s="157" t="s">
        <v>40</v>
      </c>
      <c r="N42" s="159" t="s">
        <v>492</v>
      </c>
      <c r="O42" s="159" t="s">
        <v>493</v>
      </c>
      <c r="P42" s="159" t="s">
        <v>494</v>
      </c>
      <c r="Q42" s="159" t="s">
        <v>305</v>
      </c>
      <c r="R42" s="159" t="s">
        <v>305</v>
      </c>
      <c r="S42" s="159" t="s">
        <v>495</v>
      </c>
      <c r="T42" s="159" t="s">
        <v>495</v>
      </c>
      <c r="U42" s="159" t="s">
        <v>305</v>
      </c>
      <c r="V42" s="159" t="s">
        <v>496</v>
      </c>
      <c r="W42" s="159" t="s">
        <v>496</v>
      </c>
      <c r="X42" s="159" t="s">
        <v>496</v>
      </c>
      <c r="Y42" s="159" t="s">
        <v>496</v>
      </c>
      <c r="Z42" s="159" t="s">
        <v>305</v>
      </c>
      <c r="AA42" s="159" t="s">
        <v>305</v>
      </c>
    </row>
    <row r="43" spans="1:27" ht="24.95" hidden="1" customHeight="1" x14ac:dyDescent="0.25">
      <c r="A43" s="157" t="s">
        <v>298</v>
      </c>
      <c r="B43" s="158">
        <v>2023</v>
      </c>
      <c r="C43" s="157" t="s">
        <v>3</v>
      </c>
      <c r="D43" s="157" t="s">
        <v>33</v>
      </c>
      <c r="E43" s="157" t="s">
        <v>299</v>
      </c>
      <c r="F43" s="157" t="s">
        <v>300</v>
      </c>
      <c r="G43" s="157" t="s">
        <v>301</v>
      </c>
      <c r="H43" s="157" t="s">
        <v>174</v>
      </c>
      <c r="I43" s="157" t="s">
        <v>175</v>
      </c>
      <c r="J43" s="157" t="s">
        <v>38</v>
      </c>
      <c r="K43" s="157" t="s">
        <v>39</v>
      </c>
      <c r="L43" s="157" t="s">
        <v>302</v>
      </c>
      <c r="M43" s="157" t="s">
        <v>40</v>
      </c>
      <c r="N43" s="159" t="s">
        <v>488</v>
      </c>
      <c r="O43" s="159" t="s">
        <v>497</v>
      </c>
      <c r="P43" s="159" t="s">
        <v>498</v>
      </c>
      <c r="Q43" s="159" t="s">
        <v>305</v>
      </c>
      <c r="R43" s="159" t="s">
        <v>305</v>
      </c>
      <c r="S43" s="159" t="s">
        <v>499</v>
      </c>
      <c r="T43" s="159" t="s">
        <v>499</v>
      </c>
      <c r="U43" s="159" t="s">
        <v>305</v>
      </c>
      <c r="V43" s="159" t="s">
        <v>500</v>
      </c>
      <c r="W43" s="159" t="s">
        <v>500</v>
      </c>
      <c r="X43" s="159" t="s">
        <v>500</v>
      </c>
      <c r="Y43" s="159" t="s">
        <v>500</v>
      </c>
      <c r="Z43" s="159" t="s">
        <v>305</v>
      </c>
      <c r="AA43" s="159" t="s">
        <v>305</v>
      </c>
    </row>
    <row r="44" spans="1:27" ht="24.95" hidden="1" customHeight="1" x14ac:dyDescent="0.25">
      <c r="A44" s="157" t="s">
        <v>298</v>
      </c>
      <c r="B44" s="158">
        <v>2023</v>
      </c>
      <c r="C44" s="157" t="s">
        <v>3</v>
      </c>
      <c r="D44" s="157" t="s">
        <v>33</v>
      </c>
      <c r="E44" s="157" t="s">
        <v>299</v>
      </c>
      <c r="F44" s="157" t="s">
        <v>300</v>
      </c>
      <c r="G44" s="157" t="s">
        <v>301</v>
      </c>
      <c r="H44" s="157" t="s">
        <v>176</v>
      </c>
      <c r="I44" s="157" t="s">
        <v>177</v>
      </c>
      <c r="J44" s="157" t="s">
        <v>38</v>
      </c>
      <c r="K44" s="157" t="s">
        <v>39</v>
      </c>
      <c r="L44" s="157" t="s">
        <v>302</v>
      </c>
      <c r="M44" s="157" t="s">
        <v>40</v>
      </c>
      <c r="N44" s="159" t="s">
        <v>501</v>
      </c>
      <c r="O44" s="159" t="s">
        <v>502</v>
      </c>
      <c r="P44" s="159" t="s">
        <v>503</v>
      </c>
      <c r="Q44" s="159" t="s">
        <v>305</v>
      </c>
      <c r="R44" s="159" t="s">
        <v>305</v>
      </c>
      <c r="S44" s="159" t="s">
        <v>504</v>
      </c>
      <c r="T44" s="159" t="s">
        <v>505</v>
      </c>
      <c r="U44" s="159" t="s">
        <v>506</v>
      </c>
      <c r="V44" s="159" t="s">
        <v>507</v>
      </c>
      <c r="W44" s="159" t="s">
        <v>507</v>
      </c>
      <c r="X44" s="159" t="s">
        <v>508</v>
      </c>
      <c r="Y44" s="159" t="s">
        <v>508</v>
      </c>
      <c r="Z44" s="159" t="s">
        <v>305</v>
      </c>
      <c r="AA44" s="159" t="s">
        <v>305</v>
      </c>
    </row>
    <row r="45" spans="1:27" ht="24.95" hidden="1" customHeight="1" x14ac:dyDescent="0.25">
      <c r="A45" s="157" t="s">
        <v>298</v>
      </c>
      <c r="B45" s="158">
        <v>2023</v>
      </c>
      <c r="C45" s="157" t="s">
        <v>3</v>
      </c>
      <c r="D45" s="157" t="s">
        <v>33</v>
      </c>
      <c r="E45" s="157" t="s">
        <v>299</v>
      </c>
      <c r="F45" s="157" t="s">
        <v>300</v>
      </c>
      <c r="G45" s="157" t="s">
        <v>301</v>
      </c>
      <c r="H45" s="157" t="s">
        <v>178</v>
      </c>
      <c r="I45" s="157" t="s">
        <v>179</v>
      </c>
      <c r="J45" s="157" t="s">
        <v>38</v>
      </c>
      <c r="K45" s="157" t="s">
        <v>39</v>
      </c>
      <c r="L45" s="157" t="s">
        <v>302</v>
      </c>
      <c r="M45" s="157" t="s">
        <v>40</v>
      </c>
      <c r="N45" s="159" t="s">
        <v>346</v>
      </c>
      <c r="O45" s="159" t="s">
        <v>509</v>
      </c>
      <c r="P45" s="159" t="s">
        <v>510</v>
      </c>
      <c r="Q45" s="159" t="s">
        <v>305</v>
      </c>
      <c r="R45" s="159" t="s">
        <v>305</v>
      </c>
      <c r="S45" s="159" t="s">
        <v>511</v>
      </c>
      <c r="T45" s="159" t="s">
        <v>512</v>
      </c>
      <c r="U45" s="159" t="s">
        <v>513</v>
      </c>
      <c r="V45" s="159" t="s">
        <v>512</v>
      </c>
      <c r="W45" s="159" t="s">
        <v>514</v>
      </c>
      <c r="X45" s="159" t="s">
        <v>514</v>
      </c>
      <c r="Y45" s="159" t="s">
        <v>514</v>
      </c>
      <c r="Z45" s="159" t="s">
        <v>305</v>
      </c>
      <c r="AA45" s="159" t="s">
        <v>305</v>
      </c>
    </row>
    <row r="46" spans="1:27" ht="24.95" hidden="1" customHeight="1" x14ac:dyDescent="0.25">
      <c r="A46" s="157" t="s">
        <v>298</v>
      </c>
      <c r="B46" s="158">
        <v>2023</v>
      </c>
      <c r="C46" s="157" t="s">
        <v>3</v>
      </c>
      <c r="D46" s="157" t="s">
        <v>33</v>
      </c>
      <c r="E46" s="157" t="s">
        <v>299</v>
      </c>
      <c r="F46" s="157" t="s">
        <v>300</v>
      </c>
      <c r="G46" s="157" t="s">
        <v>301</v>
      </c>
      <c r="H46" s="157" t="s">
        <v>180</v>
      </c>
      <c r="I46" s="157" t="s">
        <v>181</v>
      </c>
      <c r="J46" s="157" t="s">
        <v>38</v>
      </c>
      <c r="K46" s="157" t="s">
        <v>39</v>
      </c>
      <c r="L46" s="157" t="s">
        <v>302</v>
      </c>
      <c r="M46" s="157" t="s">
        <v>40</v>
      </c>
      <c r="N46" s="159" t="s">
        <v>515</v>
      </c>
      <c r="O46" s="159" t="s">
        <v>516</v>
      </c>
      <c r="P46" s="159" t="s">
        <v>517</v>
      </c>
      <c r="Q46" s="159" t="s">
        <v>305</v>
      </c>
      <c r="R46" s="159" t="s">
        <v>305</v>
      </c>
      <c r="S46" s="159" t="s">
        <v>518</v>
      </c>
      <c r="T46" s="159" t="s">
        <v>518</v>
      </c>
      <c r="U46" s="159" t="s">
        <v>305</v>
      </c>
      <c r="V46" s="159" t="s">
        <v>518</v>
      </c>
      <c r="W46" s="159" t="s">
        <v>519</v>
      </c>
      <c r="X46" s="159" t="s">
        <v>519</v>
      </c>
      <c r="Y46" s="159" t="s">
        <v>519</v>
      </c>
      <c r="Z46" s="159" t="s">
        <v>305</v>
      </c>
      <c r="AA46" s="159" t="s">
        <v>305</v>
      </c>
    </row>
    <row r="47" spans="1:27" ht="24.95" hidden="1" customHeight="1" x14ac:dyDescent="0.25">
      <c r="A47" s="157" t="s">
        <v>298</v>
      </c>
      <c r="B47" s="158">
        <v>2023</v>
      </c>
      <c r="C47" s="157" t="s">
        <v>3</v>
      </c>
      <c r="D47" s="157" t="s">
        <v>33</v>
      </c>
      <c r="E47" s="157" t="s">
        <v>299</v>
      </c>
      <c r="F47" s="157" t="s">
        <v>300</v>
      </c>
      <c r="G47" s="157" t="s">
        <v>301</v>
      </c>
      <c r="H47" s="157" t="s">
        <v>182</v>
      </c>
      <c r="I47" s="157" t="s">
        <v>183</v>
      </c>
      <c r="J47" s="157" t="s">
        <v>38</v>
      </c>
      <c r="K47" s="157" t="s">
        <v>39</v>
      </c>
      <c r="L47" s="157" t="s">
        <v>302</v>
      </c>
      <c r="M47" s="157" t="s">
        <v>40</v>
      </c>
      <c r="N47" s="159" t="s">
        <v>391</v>
      </c>
      <c r="O47" s="159" t="s">
        <v>520</v>
      </c>
      <c r="P47" s="159" t="s">
        <v>315</v>
      </c>
      <c r="Q47" s="159" t="s">
        <v>305</v>
      </c>
      <c r="R47" s="159" t="s">
        <v>305</v>
      </c>
      <c r="S47" s="159" t="s">
        <v>521</v>
      </c>
      <c r="T47" s="159" t="s">
        <v>522</v>
      </c>
      <c r="U47" s="159" t="s">
        <v>523</v>
      </c>
      <c r="V47" s="159" t="s">
        <v>524</v>
      </c>
      <c r="W47" s="159" t="s">
        <v>524</v>
      </c>
      <c r="X47" s="159" t="s">
        <v>524</v>
      </c>
      <c r="Y47" s="159" t="s">
        <v>524</v>
      </c>
      <c r="Z47" s="159" t="s">
        <v>305</v>
      </c>
      <c r="AA47" s="159" t="s">
        <v>305</v>
      </c>
    </row>
    <row r="48" spans="1:27" ht="24.95" hidden="1" customHeight="1" x14ac:dyDescent="0.25">
      <c r="A48" s="157" t="s">
        <v>298</v>
      </c>
      <c r="B48" s="158">
        <v>2023</v>
      </c>
      <c r="C48" s="157" t="s">
        <v>3</v>
      </c>
      <c r="D48" s="157" t="s">
        <v>33</v>
      </c>
      <c r="E48" s="157" t="s">
        <v>299</v>
      </c>
      <c r="F48" s="157" t="s">
        <v>300</v>
      </c>
      <c r="G48" s="157" t="s">
        <v>301</v>
      </c>
      <c r="H48" s="157" t="s">
        <v>184</v>
      </c>
      <c r="I48" s="157" t="s">
        <v>185</v>
      </c>
      <c r="J48" s="157" t="s">
        <v>38</v>
      </c>
      <c r="K48" s="157" t="s">
        <v>39</v>
      </c>
      <c r="L48" s="157" t="s">
        <v>302</v>
      </c>
      <c r="M48" s="157" t="s">
        <v>40</v>
      </c>
      <c r="N48" s="159" t="s">
        <v>525</v>
      </c>
      <c r="O48" s="159" t="s">
        <v>312</v>
      </c>
      <c r="P48" s="159" t="s">
        <v>526</v>
      </c>
      <c r="Q48" s="159" t="s">
        <v>305</v>
      </c>
      <c r="R48" s="159" t="s">
        <v>305</v>
      </c>
      <c r="S48" s="159" t="s">
        <v>527</v>
      </c>
      <c r="T48" s="159" t="s">
        <v>527</v>
      </c>
      <c r="U48" s="159" t="s">
        <v>305</v>
      </c>
      <c r="V48" s="159" t="s">
        <v>527</v>
      </c>
      <c r="W48" s="159" t="s">
        <v>527</v>
      </c>
      <c r="X48" s="159" t="s">
        <v>527</v>
      </c>
      <c r="Y48" s="159" t="s">
        <v>527</v>
      </c>
      <c r="Z48" s="159" t="s">
        <v>305</v>
      </c>
      <c r="AA48" s="159" t="s">
        <v>305</v>
      </c>
    </row>
    <row r="49" spans="1:27" ht="24.95" hidden="1" customHeight="1" x14ac:dyDescent="0.25">
      <c r="A49" s="157" t="s">
        <v>298</v>
      </c>
      <c r="B49" s="158">
        <v>2023</v>
      </c>
      <c r="C49" s="157" t="s">
        <v>3</v>
      </c>
      <c r="D49" s="157" t="s">
        <v>33</v>
      </c>
      <c r="E49" s="157" t="s">
        <v>299</v>
      </c>
      <c r="F49" s="157" t="s">
        <v>300</v>
      </c>
      <c r="G49" s="157" t="s">
        <v>301</v>
      </c>
      <c r="H49" s="157" t="s">
        <v>186</v>
      </c>
      <c r="I49" s="157" t="s">
        <v>187</v>
      </c>
      <c r="J49" s="157" t="s">
        <v>38</v>
      </c>
      <c r="K49" s="157" t="s">
        <v>39</v>
      </c>
      <c r="L49" s="157" t="s">
        <v>302</v>
      </c>
      <c r="M49" s="157" t="s">
        <v>40</v>
      </c>
      <c r="N49" s="159" t="s">
        <v>528</v>
      </c>
      <c r="O49" s="159" t="s">
        <v>305</v>
      </c>
      <c r="P49" s="159" t="s">
        <v>529</v>
      </c>
      <c r="Q49" s="159" t="s">
        <v>305</v>
      </c>
      <c r="R49" s="159" t="s">
        <v>305</v>
      </c>
      <c r="S49" s="159" t="s">
        <v>530</v>
      </c>
      <c r="T49" s="159" t="s">
        <v>530</v>
      </c>
      <c r="U49" s="159" t="s">
        <v>305</v>
      </c>
      <c r="V49" s="159" t="s">
        <v>531</v>
      </c>
      <c r="W49" s="159" t="s">
        <v>531</v>
      </c>
      <c r="X49" s="159" t="s">
        <v>532</v>
      </c>
      <c r="Y49" s="159" t="s">
        <v>532</v>
      </c>
      <c r="Z49" s="159" t="s">
        <v>305</v>
      </c>
      <c r="AA49" s="159" t="s">
        <v>305</v>
      </c>
    </row>
    <row r="50" spans="1:27" ht="24.95" hidden="1" customHeight="1" x14ac:dyDescent="0.25">
      <c r="A50" s="157" t="s">
        <v>298</v>
      </c>
      <c r="B50" s="158">
        <v>2023</v>
      </c>
      <c r="C50" s="157" t="s">
        <v>3</v>
      </c>
      <c r="D50" s="157" t="s">
        <v>33</v>
      </c>
      <c r="E50" s="157" t="s">
        <v>299</v>
      </c>
      <c r="F50" s="157" t="s">
        <v>300</v>
      </c>
      <c r="G50" s="157" t="s">
        <v>301</v>
      </c>
      <c r="H50" s="157" t="s">
        <v>188</v>
      </c>
      <c r="I50" s="157" t="s">
        <v>189</v>
      </c>
      <c r="J50" s="157" t="s">
        <v>38</v>
      </c>
      <c r="K50" s="157" t="s">
        <v>39</v>
      </c>
      <c r="L50" s="157" t="s">
        <v>302</v>
      </c>
      <c r="M50" s="157" t="s">
        <v>40</v>
      </c>
      <c r="N50" s="159" t="s">
        <v>442</v>
      </c>
      <c r="O50" s="159" t="s">
        <v>533</v>
      </c>
      <c r="P50" s="159" t="s">
        <v>305</v>
      </c>
      <c r="Q50" s="159" t="s">
        <v>305</v>
      </c>
      <c r="R50" s="159" t="s">
        <v>305</v>
      </c>
      <c r="S50" s="159" t="s">
        <v>534</v>
      </c>
      <c r="T50" s="159" t="s">
        <v>535</v>
      </c>
      <c r="U50" s="159" t="s">
        <v>536</v>
      </c>
      <c r="V50" s="159" t="s">
        <v>535</v>
      </c>
      <c r="W50" s="159" t="s">
        <v>535</v>
      </c>
      <c r="X50" s="159" t="s">
        <v>535</v>
      </c>
      <c r="Y50" s="159" t="s">
        <v>535</v>
      </c>
      <c r="Z50" s="159" t="s">
        <v>305</v>
      </c>
      <c r="AA50" s="159" t="s">
        <v>305</v>
      </c>
    </row>
    <row r="51" spans="1:27" ht="24.95" hidden="1" customHeight="1" x14ac:dyDescent="0.25">
      <c r="A51" s="157" t="s">
        <v>298</v>
      </c>
      <c r="B51" s="158">
        <v>2023</v>
      </c>
      <c r="C51" s="157" t="s">
        <v>3</v>
      </c>
      <c r="D51" s="157" t="s">
        <v>33</v>
      </c>
      <c r="E51" s="157" t="s">
        <v>299</v>
      </c>
      <c r="F51" s="157" t="s">
        <v>300</v>
      </c>
      <c r="G51" s="157" t="s">
        <v>301</v>
      </c>
      <c r="H51" s="157" t="s">
        <v>190</v>
      </c>
      <c r="I51" s="157" t="s">
        <v>191</v>
      </c>
      <c r="J51" s="157" t="s">
        <v>38</v>
      </c>
      <c r="K51" s="157" t="s">
        <v>39</v>
      </c>
      <c r="L51" s="157" t="s">
        <v>302</v>
      </c>
      <c r="M51" s="157" t="s">
        <v>40</v>
      </c>
      <c r="N51" s="159" t="s">
        <v>463</v>
      </c>
      <c r="O51" s="159" t="s">
        <v>537</v>
      </c>
      <c r="P51" s="159" t="s">
        <v>538</v>
      </c>
      <c r="Q51" s="159" t="s">
        <v>305</v>
      </c>
      <c r="R51" s="159" t="s">
        <v>305</v>
      </c>
      <c r="S51" s="159" t="s">
        <v>539</v>
      </c>
      <c r="T51" s="159" t="s">
        <v>539</v>
      </c>
      <c r="U51" s="159" t="s">
        <v>305</v>
      </c>
      <c r="V51" s="159" t="s">
        <v>539</v>
      </c>
      <c r="W51" s="159" t="s">
        <v>539</v>
      </c>
      <c r="X51" s="159" t="s">
        <v>540</v>
      </c>
      <c r="Y51" s="159" t="s">
        <v>540</v>
      </c>
      <c r="Z51" s="159" t="s">
        <v>305</v>
      </c>
      <c r="AA51" s="159" t="s">
        <v>305</v>
      </c>
    </row>
    <row r="52" spans="1:27" ht="24.95" hidden="1" customHeight="1" x14ac:dyDescent="0.25">
      <c r="A52" s="157" t="s">
        <v>298</v>
      </c>
      <c r="B52" s="158">
        <v>2023</v>
      </c>
      <c r="C52" s="157" t="s">
        <v>3</v>
      </c>
      <c r="D52" s="157" t="s">
        <v>33</v>
      </c>
      <c r="E52" s="157" t="s">
        <v>299</v>
      </c>
      <c r="F52" s="157" t="s">
        <v>300</v>
      </c>
      <c r="G52" s="157" t="s">
        <v>301</v>
      </c>
      <c r="H52" s="157" t="s">
        <v>192</v>
      </c>
      <c r="I52" s="157" t="s">
        <v>193</v>
      </c>
      <c r="J52" s="157" t="s">
        <v>38</v>
      </c>
      <c r="K52" s="157" t="s">
        <v>39</v>
      </c>
      <c r="L52" s="157" t="s">
        <v>302</v>
      </c>
      <c r="M52" s="157" t="s">
        <v>40</v>
      </c>
      <c r="N52" s="159" t="s">
        <v>541</v>
      </c>
      <c r="O52" s="159" t="s">
        <v>315</v>
      </c>
      <c r="P52" s="159" t="s">
        <v>542</v>
      </c>
      <c r="Q52" s="159" t="s">
        <v>305</v>
      </c>
      <c r="R52" s="159" t="s">
        <v>305</v>
      </c>
      <c r="S52" s="159" t="s">
        <v>543</v>
      </c>
      <c r="T52" s="159" t="s">
        <v>544</v>
      </c>
      <c r="U52" s="159" t="s">
        <v>545</v>
      </c>
      <c r="V52" s="159" t="s">
        <v>544</v>
      </c>
      <c r="W52" s="159" t="s">
        <v>544</v>
      </c>
      <c r="X52" s="159" t="s">
        <v>544</v>
      </c>
      <c r="Y52" s="159" t="s">
        <v>544</v>
      </c>
      <c r="Z52" s="159" t="s">
        <v>305</v>
      </c>
      <c r="AA52" s="159" t="s">
        <v>305</v>
      </c>
    </row>
    <row r="53" spans="1:27" ht="24.95" hidden="1" customHeight="1" x14ac:dyDescent="0.25">
      <c r="A53" s="157" t="s">
        <v>298</v>
      </c>
      <c r="B53" s="158">
        <v>2023</v>
      </c>
      <c r="C53" s="157" t="s">
        <v>3</v>
      </c>
      <c r="D53" s="157" t="s">
        <v>33</v>
      </c>
      <c r="E53" s="157" t="s">
        <v>299</v>
      </c>
      <c r="F53" s="157" t="s">
        <v>300</v>
      </c>
      <c r="G53" s="157" t="s">
        <v>301</v>
      </c>
      <c r="H53" s="157" t="s">
        <v>197</v>
      </c>
      <c r="I53" s="157" t="s">
        <v>198</v>
      </c>
      <c r="J53" s="157" t="s">
        <v>38</v>
      </c>
      <c r="K53" s="157" t="s">
        <v>39</v>
      </c>
      <c r="L53" s="157" t="s">
        <v>302</v>
      </c>
      <c r="M53" s="157" t="s">
        <v>40</v>
      </c>
      <c r="N53" s="159" t="s">
        <v>315</v>
      </c>
      <c r="O53" s="159" t="s">
        <v>528</v>
      </c>
      <c r="P53" s="159" t="s">
        <v>305</v>
      </c>
      <c r="Q53" s="159" t="s">
        <v>305</v>
      </c>
      <c r="R53" s="159" t="s">
        <v>305</v>
      </c>
      <c r="S53" s="159" t="s">
        <v>463</v>
      </c>
      <c r="T53" s="159" t="s">
        <v>546</v>
      </c>
      <c r="U53" s="159" t="s">
        <v>547</v>
      </c>
      <c r="V53" s="159" t="s">
        <v>546</v>
      </c>
      <c r="W53" s="159" t="s">
        <v>546</v>
      </c>
      <c r="X53" s="159" t="s">
        <v>546</v>
      </c>
      <c r="Y53" s="159" t="s">
        <v>546</v>
      </c>
      <c r="Z53" s="159" t="s">
        <v>305</v>
      </c>
      <c r="AA53" s="159" t="s">
        <v>305</v>
      </c>
    </row>
    <row r="54" spans="1:27" ht="24.95" hidden="1" customHeight="1" x14ac:dyDescent="0.25">
      <c r="A54" s="157" t="s">
        <v>298</v>
      </c>
      <c r="B54" s="158">
        <v>2023</v>
      </c>
      <c r="C54" s="157" t="s">
        <v>3</v>
      </c>
      <c r="D54" s="157" t="s">
        <v>33</v>
      </c>
      <c r="E54" s="157" t="s">
        <v>299</v>
      </c>
      <c r="F54" s="157" t="s">
        <v>300</v>
      </c>
      <c r="G54" s="157" t="s">
        <v>301</v>
      </c>
      <c r="H54" s="157" t="s">
        <v>199</v>
      </c>
      <c r="I54" s="157" t="s">
        <v>200</v>
      </c>
      <c r="J54" s="157" t="s">
        <v>38</v>
      </c>
      <c r="K54" s="157" t="s">
        <v>39</v>
      </c>
      <c r="L54" s="157" t="s">
        <v>302</v>
      </c>
      <c r="M54" s="157" t="s">
        <v>40</v>
      </c>
      <c r="N54" s="159" t="s">
        <v>548</v>
      </c>
      <c r="O54" s="159" t="s">
        <v>305</v>
      </c>
      <c r="P54" s="159" t="s">
        <v>528</v>
      </c>
      <c r="Q54" s="159" t="s">
        <v>305</v>
      </c>
      <c r="R54" s="159" t="s">
        <v>305</v>
      </c>
      <c r="S54" s="159" t="s">
        <v>525</v>
      </c>
      <c r="T54" s="159" t="s">
        <v>549</v>
      </c>
      <c r="U54" s="159" t="s">
        <v>550</v>
      </c>
      <c r="V54" s="159" t="s">
        <v>549</v>
      </c>
      <c r="W54" s="159" t="s">
        <v>549</v>
      </c>
      <c r="X54" s="159" t="s">
        <v>549</v>
      </c>
      <c r="Y54" s="159" t="s">
        <v>549</v>
      </c>
      <c r="Z54" s="159" t="s">
        <v>305</v>
      </c>
      <c r="AA54" s="159" t="s">
        <v>305</v>
      </c>
    </row>
    <row r="55" spans="1:27" ht="24.95" hidden="1" customHeight="1" x14ac:dyDescent="0.25">
      <c r="A55" s="157" t="s">
        <v>298</v>
      </c>
      <c r="B55" s="158">
        <v>2023</v>
      </c>
      <c r="C55" s="157" t="s">
        <v>3</v>
      </c>
      <c r="D55" s="157" t="s">
        <v>33</v>
      </c>
      <c r="E55" s="157" t="s">
        <v>299</v>
      </c>
      <c r="F55" s="157" t="s">
        <v>300</v>
      </c>
      <c r="G55" s="157" t="s">
        <v>301</v>
      </c>
      <c r="H55" s="157" t="s">
        <v>201</v>
      </c>
      <c r="I55" s="157" t="s">
        <v>202</v>
      </c>
      <c r="J55" s="157" t="s">
        <v>38</v>
      </c>
      <c r="K55" s="157" t="s">
        <v>39</v>
      </c>
      <c r="L55" s="157" t="s">
        <v>302</v>
      </c>
      <c r="M55" s="157" t="s">
        <v>40</v>
      </c>
      <c r="N55" s="159" t="s">
        <v>551</v>
      </c>
      <c r="O55" s="159"/>
      <c r="P55" s="159"/>
      <c r="Q55" s="159" t="s">
        <v>305</v>
      </c>
      <c r="R55" s="159" t="s">
        <v>305</v>
      </c>
      <c r="S55" s="159" t="s">
        <v>551</v>
      </c>
      <c r="T55" s="159" t="s">
        <v>552</v>
      </c>
      <c r="U55" s="159" t="s">
        <v>553</v>
      </c>
      <c r="V55" s="159" t="s">
        <v>552</v>
      </c>
      <c r="W55" s="159" t="s">
        <v>552</v>
      </c>
      <c r="X55" s="159" t="s">
        <v>552</v>
      </c>
      <c r="Y55" s="159" t="s">
        <v>552</v>
      </c>
      <c r="Z55" s="159" t="s">
        <v>305</v>
      </c>
      <c r="AA55" s="159" t="s">
        <v>305</v>
      </c>
    </row>
    <row r="56" spans="1:27" ht="24.95" hidden="1" customHeight="1" x14ac:dyDescent="0.25">
      <c r="A56" s="157" t="s">
        <v>298</v>
      </c>
      <c r="B56" s="158">
        <v>2023</v>
      </c>
      <c r="C56" s="157" t="s">
        <v>3</v>
      </c>
      <c r="D56" s="157" t="s">
        <v>33</v>
      </c>
      <c r="E56" s="157" t="s">
        <v>299</v>
      </c>
      <c r="F56" s="157" t="s">
        <v>300</v>
      </c>
      <c r="G56" s="157" t="s">
        <v>301</v>
      </c>
      <c r="H56" s="157" t="s">
        <v>59</v>
      </c>
      <c r="I56" s="157" t="s">
        <v>62</v>
      </c>
      <c r="J56" s="157" t="s">
        <v>38</v>
      </c>
      <c r="K56" s="157" t="s">
        <v>60</v>
      </c>
      <c r="L56" s="157" t="s">
        <v>554</v>
      </c>
      <c r="M56" s="157" t="s">
        <v>61</v>
      </c>
      <c r="N56" s="159" t="s">
        <v>555</v>
      </c>
      <c r="O56" s="159"/>
      <c r="P56" s="159"/>
      <c r="Q56" s="159" t="s">
        <v>305</v>
      </c>
      <c r="R56" s="159" t="s">
        <v>305</v>
      </c>
      <c r="S56" s="159" t="s">
        <v>555</v>
      </c>
      <c r="T56" s="159" t="s">
        <v>556</v>
      </c>
      <c r="U56" s="159" t="s">
        <v>557</v>
      </c>
      <c r="V56" s="159" t="s">
        <v>556</v>
      </c>
      <c r="W56" s="159" t="s">
        <v>556</v>
      </c>
      <c r="X56" s="159" t="s">
        <v>556</v>
      </c>
      <c r="Y56" s="159" t="s">
        <v>556</v>
      </c>
      <c r="Z56" s="159" t="s">
        <v>305</v>
      </c>
      <c r="AA56" s="159" t="s">
        <v>305</v>
      </c>
    </row>
    <row r="57" spans="1:27" ht="24.95" hidden="1" customHeight="1" x14ac:dyDescent="0.25">
      <c r="A57" s="157" t="s">
        <v>298</v>
      </c>
      <c r="B57" s="158">
        <v>2023</v>
      </c>
      <c r="C57" s="157" t="s">
        <v>3</v>
      </c>
      <c r="D57" s="157" t="s">
        <v>33</v>
      </c>
      <c r="E57" s="157" t="s">
        <v>299</v>
      </c>
      <c r="F57" s="157" t="s">
        <v>300</v>
      </c>
      <c r="G57" s="157" t="s">
        <v>301</v>
      </c>
      <c r="H57" s="157" t="s">
        <v>63</v>
      </c>
      <c r="I57" s="157" t="s">
        <v>65</v>
      </c>
      <c r="J57" s="157" t="s">
        <v>38</v>
      </c>
      <c r="K57" s="157" t="s">
        <v>60</v>
      </c>
      <c r="L57" s="157" t="s">
        <v>554</v>
      </c>
      <c r="M57" s="157" t="s">
        <v>40</v>
      </c>
      <c r="N57" s="159" t="s">
        <v>558</v>
      </c>
      <c r="O57" s="159"/>
      <c r="P57" s="159"/>
      <c r="Q57" s="159" t="s">
        <v>305</v>
      </c>
      <c r="R57" s="159" t="s">
        <v>305</v>
      </c>
      <c r="S57" s="159" t="s">
        <v>558</v>
      </c>
      <c r="T57" s="159" t="s">
        <v>558</v>
      </c>
      <c r="U57" s="159" t="s">
        <v>305</v>
      </c>
      <c r="V57" s="159" t="s">
        <v>558</v>
      </c>
      <c r="W57" s="159" t="s">
        <v>558</v>
      </c>
      <c r="X57" s="159" t="s">
        <v>558</v>
      </c>
      <c r="Y57" s="159" t="s">
        <v>558</v>
      </c>
      <c r="Z57" s="159" t="s">
        <v>305</v>
      </c>
      <c r="AA57" s="159" t="s">
        <v>305</v>
      </c>
    </row>
    <row r="58" spans="1:27" ht="24.95" hidden="1" customHeight="1" x14ac:dyDescent="0.25">
      <c r="A58" s="157" t="s">
        <v>298</v>
      </c>
      <c r="B58" s="158">
        <v>2023</v>
      </c>
      <c r="C58" s="157" t="s">
        <v>3</v>
      </c>
      <c r="D58" s="157" t="s">
        <v>33</v>
      </c>
      <c r="E58" s="157" t="s">
        <v>299</v>
      </c>
      <c r="F58" s="157" t="s">
        <v>300</v>
      </c>
      <c r="G58" s="157" t="s">
        <v>301</v>
      </c>
      <c r="H58" s="157" t="s">
        <v>210</v>
      </c>
      <c r="I58" s="157" t="s">
        <v>559</v>
      </c>
      <c r="J58" s="157" t="s">
        <v>38</v>
      </c>
      <c r="K58" s="157" t="s">
        <v>60</v>
      </c>
      <c r="L58" s="157" t="s">
        <v>554</v>
      </c>
      <c r="M58" s="157" t="s">
        <v>40</v>
      </c>
      <c r="N58" s="159" t="s">
        <v>560</v>
      </c>
      <c r="O58" s="159"/>
      <c r="P58" s="159"/>
      <c r="Q58" s="159" t="s">
        <v>305</v>
      </c>
      <c r="R58" s="159" t="s">
        <v>305</v>
      </c>
      <c r="S58" s="159" t="s">
        <v>560</v>
      </c>
      <c r="T58" s="159" t="s">
        <v>561</v>
      </c>
      <c r="U58" s="159" t="s">
        <v>562</v>
      </c>
      <c r="V58" s="159" t="s">
        <v>561</v>
      </c>
      <c r="W58" s="159" t="s">
        <v>561</v>
      </c>
      <c r="X58" s="159" t="s">
        <v>561</v>
      </c>
      <c r="Y58" s="159" t="s">
        <v>561</v>
      </c>
      <c r="Z58" s="159" t="s">
        <v>305</v>
      </c>
      <c r="AA58" s="159" t="s">
        <v>305</v>
      </c>
    </row>
    <row r="59" spans="1:27" ht="24.95" hidden="1" customHeight="1" x14ac:dyDescent="0.25">
      <c r="A59" s="157" t="s">
        <v>298</v>
      </c>
      <c r="B59" s="158">
        <v>2023</v>
      </c>
      <c r="C59" s="157" t="s">
        <v>3</v>
      </c>
      <c r="D59" s="157" t="s">
        <v>33</v>
      </c>
      <c r="E59" s="157" t="s">
        <v>299</v>
      </c>
      <c r="F59" s="157" t="s">
        <v>300</v>
      </c>
      <c r="G59" s="157" t="s">
        <v>301</v>
      </c>
      <c r="H59" s="157" t="s">
        <v>213</v>
      </c>
      <c r="I59" s="157" t="s">
        <v>563</v>
      </c>
      <c r="J59" s="157" t="s">
        <v>38</v>
      </c>
      <c r="K59" s="157" t="s">
        <v>60</v>
      </c>
      <c r="L59" s="157" t="s">
        <v>554</v>
      </c>
      <c r="M59" s="157" t="s">
        <v>40</v>
      </c>
      <c r="N59" s="159" t="s">
        <v>318</v>
      </c>
      <c r="O59" s="159"/>
      <c r="P59" s="159"/>
      <c r="Q59" s="159" t="s">
        <v>305</v>
      </c>
      <c r="R59" s="159" t="s">
        <v>305</v>
      </c>
      <c r="S59" s="159" t="s">
        <v>318</v>
      </c>
      <c r="T59" s="159" t="s">
        <v>564</v>
      </c>
      <c r="U59" s="159" t="s">
        <v>565</v>
      </c>
      <c r="V59" s="159" t="s">
        <v>564</v>
      </c>
      <c r="W59" s="159" t="s">
        <v>566</v>
      </c>
      <c r="X59" s="159" t="s">
        <v>567</v>
      </c>
      <c r="Y59" s="159" t="s">
        <v>567</v>
      </c>
      <c r="Z59" s="159" t="s">
        <v>305</v>
      </c>
      <c r="AA59" s="159" t="s">
        <v>305</v>
      </c>
    </row>
    <row r="60" spans="1:27" ht="24.95" hidden="1" customHeight="1" x14ac:dyDescent="0.25">
      <c r="A60" s="157" t="s">
        <v>298</v>
      </c>
      <c r="B60" s="158">
        <v>2023</v>
      </c>
      <c r="C60" s="157" t="s">
        <v>3</v>
      </c>
      <c r="D60" s="157" t="s">
        <v>33</v>
      </c>
      <c r="E60" s="157" t="s">
        <v>299</v>
      </c>
      <c r="F60" s="157" t="s">
        <v>300</v>
      </c>
      <c r="G60" s="157" t="s">
        <v>301</v>
      </c>
      <c r="H60" s="157" t="s">
        <v>216</v>
      </c>
      <c r="I60" s="157" t="s">
        <v>568</v>
      </c>
      <c r="J60" s="157" t="s">
        <v>38</v>
      </c>
      <c r="K60" s="157" t="s">
        <v>60</v>
      </c>
      <c r="L60" s="157" t="s">
        <v>554</v>
      </c>
      <c r="M60" s="157" t="s">
        <v>40</v>
      </c>
      <c r="N60" s="159" t="s">
        <v>463</v>
      </c>
      <c r="O60" s="159"/>
      <c r="P60" s="159"/>
      <c r="Q60" s="159" t="s">
        <v>305</v>
      </c>
      <c r="R60" s="159" t="s">
        <v>305</v>
      </c>
      <c r="S60" s="159" t="s">
        <v>463</v>
      </c>
      <c r="T60" s="159" t="s">
        <v>569</v>
      </c>
      <c r="U60" s="159" t="s">
        <v>570</v>
      </c>
      <c r="V60" s="159" t="s">
        <v>569</v>
      </c>
      <c r="W60" s="159" t="s">
        <v>569</v>
      </c>
      <c r="X60" s="159" t="s">
        <v>569</v>
      </c>
      <c r="Y60" s="159" t="s">
        <v>569</v>
      </c>
      <c r="Z60" s="159" t="s">
        <v>305</v>
      </c>
      <c r="AA60" s="159" t="s">
        <v>305</v>
      </c>
    </row>
    <row r="61" spans="1:27" ht="24.95" hidden="1" customHeight="1" x14ac:dyDescent="0.25">
      <c r="A61" s="157" t="s">
        <v>298</v>
      </c>
      <c r="B61" s="158">
        <v>2023</v>
      </c>
      <c r="C61" s="157" t="s">
        <v>3</v>
      </c>
      <c r="D61" s="157" t="s">
        <v>33</v>
      </c>
      <c r="E61" s="157" t="s">
        <v>299</v>
      </c>
      <c r="F61" s="157" t="s">
        <v>300</v>
      </c>
      <c r="G61" s="157" t="s">
        <v>301</v>
      </c>
      <c r="H61" s="157" t="s">
        <v>219</v>
      </c>
      <c r="I61" s="157" t="s">
        <v>571</v>
      </c>
      <c r="J61" s="157" t="s">
        <v>38</v>
      </c>
      <c r="K61" s="157" t="s">
        <v>60</v>
      </c>
      <c r="L61" s="157" t="s">
        <v>554</v>
      </c>
      <c r="M61" s="157" t="s">
        <v>40</v>
      </c>
      <c r="N61" s="159" t="s">
        <v>572</v>
      </c>
      <c r="O61" s="159"/>
      <c r="P61" s="159"/>
      <c r="Q61" s="159" t="s">
        <v>305</v>
      </c>
      <c r="R61" s="159" t="s">
        <v>305</v>
      </c>
      <c r="S61" s="159" t="s">
        <v>572</v>
      </c>
      <c r="T61" s="159" t="s">
        <v>573</v>
      </c>
      <c r="U61" s="159" t="s">
        <v>574</v>
      </c>
      <c r="V61" s="159" t="s">
        <v>573</v>
      </c>
      <c r="W61" s="159" t="s">
        <v>573</v>
      </c>
      <c r="X61" s="159" t="s">
        <v>573</v>
      </c>
      <c r="Y61" s="159" t="s">
        <v>573</v>
      </c>
      <c r="Z61" s="159" t="s">
        <v>305</v>
      </c>
      <c r="AA61" s="159" t="s">
        <v>305</v>
      </c>
    </row>
    <row r="62" spans="1:27" ht="24.95" hidden="1" customHeight="1" x14ac:dyDescent="0.25">
      <c r="A62" s="157" t="s">
        <v>298</v>
      </c>
      <c r="B62" s="158">
        <v>2023</v>
      </c>
      <c r="C62" s="157" t="s">
        <v>3</v>
      </c>
      <c r="D62" s="157" t="s">
        <v>33</v>
      </c>
      <c r="E62" s="157" t="s">
        <v>299</v>
      </c>
      <c r="F62" s="157" t="s">
        <v>300</v>
      </c>
      <c r="G62" s="157" t="s">
        <v>301</v>
      </c>
      <c r="H62" s="157" t="s">
        <v>203</v>
      </c>
      <c r="I62" s="157" t="s">
        <v>575</v>
      </c>
      <c r="J62" s="157" t="s">
        <v>38</v>
      </c>
      <c r="K62" s="157" t="s">
        <v>60</v>
      </c>
      <c r="L62" s="157" t="s">
        <v>554</v>
      </c>
      <c r="M62" s="157" t="s">
        <v>40</v>
      </c>
      <c r="N62" s="159" t="s">
        <v>576</v>
      </c>
      <c r="O62" s="159"/>
      <c r="P62" s="159"/>
      <c r="Q62" s="159" t="s">
        <v>305</v>
      </c>
      <c r="R62" s="159" t="s">
        <v>305</v>
      </c>
      <c r="S62" s="159" t="s">
        <v>576</v>
      </c>
      <c r="T62" s="159" t="s">
        <v>577</v>
      </c>
      <c r="U62" s="159" t="s">
        <v>578</v>
      </c>
      <c r="V62" s="159" t="s">
        <v>577</v>
      </c>
      <c r="W62" s="159" t="s">
        <v>577</v>
      </c>
      <c r="X62" s="159" t="s">
        <v>577</v>
      </c>
      <c r="Y62" s="159" t="s">
        <v>577</v>
      </c>
      <c r="Z62" s="159" t="s">
        <v>305</v>
      </c>
      <c r="AA62" s="159" t="s">
        <v>305</v>
      </c>
    </row>
    <row r="63" spans="1:27" ht="24.95" hidden="1" customHeight="1" x14ac:dyDescent="0.25">
      <c r="A63" s="157" t="s">
        <v>298</v>
      </c>
      <c r="B63" s="158">
        <v>2023</v>
      </c>
      <c r="C63" s="157" t="s">
        <v>3</v>
      </c>
      <c r="D63" s="157" t="s">
        <v>33</v>
      </c>
      <c r="E63" s="157" t="s">
        <v>299</v>
      </c>
      <c r="F63" s="157" t="s">
        <v>300</v>
      </c>
      <c r="G63" s="157" t="s">
        <v>301</v>
      </c>
      <c r="H63" s="157" t="s">
        <v>72</v>
      </c>
      <c r="I63" s="157" t="s">
        <v>579</v>
      </c>
      <c r="J63" s="157" t="s">
        <v>74</v>
      </c>
      <c r="K63" s="157" t="s">
        <v>75</v>
      </c>
      <c r="L63" s="157" t="s">
        <v>580</v>
      </c>
      <c r="M63" s="157" t="s">
        <v>40</v>
      </c>
      <c r="N63" s="159" t="s">
        <v>305</v>
      </c>
      <c r="O63" s="159" t="s">
        <v>581</v>
      </c>
      <c r="P63" s="159" t="s">
        <v>305</v>
      </c>
      <c r="Q63" s="159" t="s">
        <v>305</v>
      </c>
      <c r="R63" s="159" t="s">
        <v>305</v>
      </c>
      <c r="S63" s="159" t="s">
        <v>581</v>
      </c>
      <c r="T63" s="159" t="s">
        <v>581</v>
      </c>
      <c r="U63" s="159" t="s">
        <v>305</v>
      </c>
      <c r="V63" s="159" t="s">
        <v>305</v>
      </c>
      <c r="W63" s="159" t="s">
        <v>305</v>
      </c>
      <c r="X63" s="159" t="s">
        <v>305</v>
      </c>
      <c r="Y63" s="159" t="s">
        <v>305</v>
      </c>
      <c r="Z63" s="159" t="s">
        <v>305</v>
      </c>
      <c r="AA63" s="159" t="s">
        <v>581</v>
      </c>
    </row>
    <row r="64" spans="1:27" ht="24.95" customHeight="1" x14ac:dyDescent="0.25">
      <c r="A64" s="157" t="s">
        <v>298</v>
      </c>
      <c r="B64" s="158">
        <v>2023</v>
      </c>
      <c r="C64" s="157" t="s">
        <v>3</v>
      </c>
      <c r="D64" s="157" t="s">
        <v>33</v>
      </c>
      <c r="E64" s="171" t="s">
        <v>299</v>
      </c>
      <c r="F64" s="157" t="s">
        <v>300</v>
      </c>
      <c r="G64" s="171" t="s">
        <v>301</v>
      </c>
      <c r="H64" s="157" t="s">
        <v>207</v>
      </c>
      <c r="I64" s="157" t="s">
        <v>582</v>
      </c>
      <c r="J64" s="157" t="s">
        <v>74</v>
      </c>
      <c r="K64" s="157" t="s">
        <v>75</v>
      </c>
      <c r="L64" s="157" t="s">
        <v>580</v>
      </c>
      <c r="M64" s="157" t="s">
        <v>40</v>
      </c>
      <c r="N64" s="161">
        <v>6080870131</v>
      </c>
      <c r="O64" s="161">
        <v>0</v>
      </c>
      <c r="P64" s="161">
        <v>5041950239.9099998</v>
      </c>
      <c r="Q64" s="161">
        <v>0</v>
      </c>
      <c r="R64" s="161">
        <v>0</v>
      </c>
      <c r="S64" s="163">
        <v>1038919891.09</v>
      </c>
      <c r="T64" s="163">
        <v>0</v>
      </c>
      <c r="U64" s="163">
        <v>1038919891.09</v>
      </c>
      <c r="V64" s="163"/>
      <c r="W64" s="163">
        <v>0</v>
      </c>
      <c r="X64" s="163">
        <v>0</v>
      </c>
      <c r="Y64" s="163">
        <v>0</v>
      </c>
      <c r="Z64" s="163">
        <v>0</v>
      </c>
      <c r="AA64" s="163">
        <v>0</v>
      </c>
    </row>
    <row r="65" spans="1:28" ht="24.95" customHeight="1" x14ac:dyDescent="0.25">
      <c r="A65" s="157" t="s">
        <v>298</v>
      </c>
      <c r="B65" s="158">
        <v>2023</v>
      </c>
      <c r="C65" s="157" t="s">
        <v>3</v>
      </c>
      <c r="D65" s="157" t="s">
        <v>33</v>
      </c>
      <c r="E65" s="171" t="s">
        <v>299</v>
      </c>
      <c r="F65" s="157" t="s">
        <v>583</v>
      </c>
      <c r="G65" s="171" t="s">
        <v>584</v>
      </c>
      <c r="H65" s="157" t="s">
        <v>207</v>
      </c>
      <c r="I65" s="157" t="s">
        <v>582</v>
      </c>
      <c r="J65" s="157" t="s">
        <v>74</v>
      </c>
      <c r="K65" s="157" t="s">
        <v>75</v>
      </c>
      <c r="L65" s="157" t="s">
        <v>580</v>
      </c>
      <c r="M65" s="157" t="s">
        <v>40</v>
      </c>
      <c r="N65" s="161">
        <v>0</v>
      </c>
      <c r="O65" s="161">
        <v>329546136.60000002</v>
      </c>
      <c r="P65" s="161">
        <v>0</v>
      </c>
      <c r="Q65" s="161">
        <v>0</v>
      </c>
      <c r="R65" s="161">
        <v>0</v>
      </c>
      <c r="S65" s="163">
        <v>329546136.60000002</v>
      </c>
      <c r="T65" s="163">
        <v>329546136.60000002</v>
      </c>
      <c r="U65" s="163">
        <v>0</v>
      </c>
      <c r="V65" s="163">
        <v>329546136.60000002</v>
      </c>
      <c r="W65" s="163">
        <v>329546136.60000002</v>
      </c>
      <c r="X65" s="163">
        <v>329546136.60000002</v>
      </c>
      <c r="Y65" s="163">
        <v>329546136.60000002</v>
      </c>
      <c r="Z65" s="163">
        <v>0</v>
      </c>
      <c r="AA65" s="163">
        <v>0</v>
      </c>
    </row>
    <row r="66" spans="1:28" ht="24.95" customHeight="1" x14ac:dyDescent="0.25">
      <c r="A66" s="157" t="s">
        <v>298</v>
      </c>
      <c r="B66" s="158">
        <v>2023</v>
      </c>
      <c r="C66" s="157" t="s">
        <v>3</v>
      </c>
      <c r="D66" s="157" t="s">
        <v>33</v>
      </c>
      <c r="E66" s="171" t="s">
        <v>299</v>
      </c>
      <c r="F66" s="157" t="s">
        <v>585</v>
      </c>
      <c r="G66" s="171" t="s">
        <v>586</v>
      </c>
      <c r="H66" s="157" t="s">
        <v>207</v>
      </c>
      <c r="I66" s="157" t="s">
        <v>582</v>
      </c>
      <c r="J66" s="157" t="s">
        <v>74</v>
      </c>
      <c r="K66" s="157" t="s">
        <v>75</v>
      </c>
      <c r="L66" s="157" t="s">
        <v>580</v>
      </c>
      <c r="M66" s="157" t="s">
        <v>40</v>
      </c>
      <c r="N66" s="161">
        <v>490590000</v>
      </c>
      <c r="O66" s="161">
        <v>3580294</v>
      </c>
      <c r="P66" s="161">
        <v>0</v>
      </c>
      <c r="Q66" s="161">
        <v>0</v>
      </c>
      <c r="R66" s="161">
        <v>0</v>
      </c>
      <c r="S66" s="163">
        <v>494170294</v>
      </c>
      <c r="T66" s="163">
        <v>0</v>
      </c>
      <c r="U66" s="163">
        <v>494170294</v>
      </c>
      <c r="V66" s="163">
        <v>0</v>
      </c>
      <c r="W66" s="163">
        <v>0</v>
      </c>
      <c r="X66" s="163">
        <v>0</v>
      </c>
      <c r="Y66" s="163">
        <v>0</v>
      </c>
      <c r="Z66" s="163">
        <v>0</v>
      </c>
      <c r="AA66" s="163">
        <v>0</v>
      </c>
    </row>
    <row r="67" spans="1:28" ht="24.95" customHeight="1" x14ac:dyDescent="0.25">
      <c r="A67" s="157" t="s">
        <v>298</v>
      </c>
      <c r="B67" s="158">
        <v>2023</v>
      </c>
      <c r="C67" s="157" t="s">
        <v>3</v>
      </c>
      <c r="D67" s="157" t="s">
        <v>33</v>
      </c>
      <c r="E67" s="171" t="s">
        <v>299</v>
      </c>
      <c r="F67" s="157" t="s">
        <v>587</v>
      </c>
      <c r="G67" s="171" t="s">
        <v>588</v>
      </c>
      <c r="H67" s="157" t="s">
        <v>207</v>
      </c>
      <c r="I67" s="157" t="s">
        <v>582</v>
      </c>
      <c r="J67" s="157" t="s">
        <v>74</v>
      </c>
      <c r="K67" s="157" t="s">
        <v>75</v>
      </c>
      <c r="L67" s="157" t="s">
        <v>580</v>
      </c>
      <c r="M67" s="157" t="s">
        <v>40</v>
      </c>
      <c r="N67" s="161">
        <v>6421560</v>
      </c>
      <c r="O67" s="161"/>
      <c r="P67" s="161"/>
      <c r="Q67" s="161">
        <v>0</v>
      </c>
      <c r="R67" s="161">
        <v>0</v>
      </c>
      <c r="S67" s="163">
        <v>6421560</v>
      </c>
      <c r="T67" s="163">
        <v>0</v>
      </c>
      <c r="U67" s="163">
        <v>6421560</v>
      </c>
      <c r="V67" s="163"/>
      <c r="W67" s="163">
        <v>0</v>
      </c>
      <c r="X67" s="163">
        <v>0</v>
      </c>
      <c r="Y67" s="163">
        <v>0</v>
      </c>
      <c r="Z67" s="163">
        <v>0</v>
      </c>
      <c r="AA67" s="163">
        <v>0</v>
      </c>
    </row>
    <row r="68" spans="1:28" ht="24.95" customHeight="1" x14ac:dyDescent="0.25">
      <c r="A68" s="157" t="s">
        <v>298</v>
      </c>
      <c r="B68" s="158">
        <v>2023</v>
      </c>
      <c r="C68" s="157" t="s">
        <v>3</v>
      </c>
      <c r="D68" s="157" t="s">
        <v>33</v>
      </c>
      <c r="E68" s="171" t="s">
        <v>299</v>
      </c>
      <c r="F68" s="157" t="s">
        <v>589</v>
      </c>
      <c r="G68" s="171" t="s">
        <v>590</v>
      </c>
      <c r="H68" s="157" t="s">
        <v>207</v>
      </c>
      <c r="I68" s="157" t="s">
        <v>582</v>
      </c>
      <c r="J68" s="157" t="s">
        <v>74</v>
      </c>
      <c r="K68" s="157" t="s">
        <v>75</v>
      </c>
      <c r="L68" s="157" t="s">
        <v>580</v>
      </c>
      <c r="M68" s="157" t="s">
        <v>40</v>
      </c>
      <c r="N68" s="161">
        <v>1189225044.5</v>
      </c>
      <c r="O68" s="161"/>
      <c r="P68" s="161"/>
      <c r="Q68" s="161">
        <v>0</v>
      </c>
      <c r="R68" s="161">
        <v>0</v>
      </c>
      <c r="S68" s="163">
        <v>0</v>
      </c>
      <c r="T68" s="163">
        <v>0</v>
      </c>
      <c r="U68" s="163">
        <v>0</v>
      </c>
      <c r="V68" s="163"/>
      <c r="W68" s="163">
        <v>0</v>
      </c>
      <c r="X68" s="163">
        <v>0</v>
      </c>
      <c r="Y68" s="163">
        <v>0</v>
      </c>
      <c r="Z68" s="163">
        <v>0</v>
      </c>
      <c r="AA68" s="163">
        <v>0</v>
      </c>
    </row>
    <row r="69" spans="1:28" ht="24.95" customHeight="1" x14ac:dyDescent="0.25">
      <c r="A69" s="157" t="s">
        <v>298</v>
      </c>
      <c r="B69" s="158">
        <v>2023</v>
      </c>
      <c r="C69" s="157" t="s">
        <v>3</v>
      </c>
      <c r="D69" s="157" t="s">
        <v>591</v>
      </c>
      <c r="E69" s="171" t="s">
        <v>269</v>
      </c>
      <c r="F69" s="157" t="s">
        <v>591</v>
      </c>
      <c r="G69" s="171" t="s">
        <v>269</v>
      </c>
      <c r="H69" s="157" t="s">
        <v>207</v>
      </c>
      <c r="I69" s="157" t="s">
        <v>582</v>
      </c>
      <c r="J69" s="157" t="s">
        <v>74</v>
      </c>
      <c r="K69" s="157" t="s">
        <v>75</v>
      </c>
      <c r="L69" s="157" t="s">
        <v>580</v>
      </c>
      <c r="M69" s="157" t="s">
        <v>40</v>
      </c>
      <c r="N69" s="161">
        <v>4760541269.1999998</v>
      </c>
      <c r="O69" s="161"/>
      <c r="P69" s="161"/>
      <c r="Q69" s="161">
        <v>0</v>
      </c>
      <c r="R69" s="161">
        <v>0</v>
      </c>
      <c r="S69" s="163">
        <v>4760541269.1999998</v>
      </c>
      <c r="T69" s="163">
        <v>4760541269.1999998</v>
      </c>
      <c r="U69" s="163">
        <v>0</v>
      </c>
      <c r="V69" s="163">
        <v>4174457787.0700002</v>
      </c>
      <c r="W69" s="163">
        <v>4174059973.0700002</v>
      </c>
      <c r="X69" s="163">
        <v>4174059973.0700002</v>
      </c>
      <c r="Y69" s="163">
        <v>4174059973.0700002</v>
      </c>
      <c r="Z69" s="163">
        <v>0</v>
      </c>
      <c r="AA69" s="163">
        <v>0</v>
      </c>
    </row>
    <row r="70" spans="1:28" ht="24.95" customHeight="1" x14ac:dyDescent="0.25">
      <c r="A70" s="157" t="s">
        <v>298</v>
      </c>
      <c r="B70" s="158">
        <v>2023</v>
      </c>
      <c r="C70" s="157" t="s">
        <v>3</v>
      </c>
      <c r="D70" s="157" t="s">
        <v>592</v>
      </c>
      <c r="E70" s="171" t="s">
        <v>270</v>
      </c>
      <c r="F70" s="157" t="s">
        <v>592</v>
      </c>
      <c r="G70" s="171" t="s">
        <v>270</v>
      </c>
      <c r="H70" s="157" t="s">
        <v>77</v>
      </c>
      <c r="I70" s="157" t="s">
        <v>593</v>
      </c>
      <c r="J70" s="157" t="s">
        <v>74</v>
      </c>
      <c r="K70" s="157" t="s">
        <v>75</v>
      </c>
      <c r="L70" s="157" t="s">
        <v>580</v>
      </c>
      <c r="M70" s="157" t="s">
        <v>40</v>
      </c>
      <c r="N70" s="161">
        <v>0</v>
      </c>
      <c r="O70" s="161">
        <v>4496823809.3100004</v>
      </c>
      <c r="P70" s="161">
        <v>4496823809.3100004</v>
      </c>
      <c r="Q70" s="161">
        <v>0</v>
      </c>
      <c r="R70" s="161">
        <v>0</v>
      </c>
      <c r="S70" s="163">
        <v>5647875804.6099997</v>
      </c>
      <c r="T70" s="163">
        <v>5646485689.54</v>
      </c>
      <c r="U70" s="163">
        <v>1390115.07</v>
      </c>
      <c r="V70" s="163">
        <v>4748499246.3299999</v>
      </c>
      <c r="W70" s="163">
        <v>2187790066.1399999</v>
      </c>
      <c r="X70" s="163">
        <v>2187790066.1399999</v>
      </c>
      <c r="Y70" s="163">
        <v>2187790066.1399999</v>
      </c>
      <c r="Z70" s="163">
        <v>0</v>
      </c>
      <c r="AA70" s="163">
        <v>0</v>
      </c>
    </row>
    <row r="71" spans="1:28" ht="24.95" customHeight="1" x14ac:dyDescent="0.25">
      <c r="A71" s="157" t="s">
        <v>298</v>
      </c>
      <c r="B71" s="158">
        <v>2023</v>
      </c>
      <c r="C71" s="157" t="s">
        <v>3</v>
      </c>
      <c r="D71" s="157" t="s">
        <v>605</v>
      </c>
      <c r="E71" s="171" t="s">
        <v>270</v>
      </c>
      <c r="F71" s="157" t="s">
        <v>605</v>
      </c>
      <c r="G71" s="171" t="s">
        <v>619</v>
      </c>
      <c r="H71" s="157" t="s">
        <v>207</v>
      </c>
      <c r="I71" s="157" t="s">
        <v>582</v>
      </c>
      <c r="J71" s="157" t="s">
        <v>74</v>
      </c>
      <c r="K71" s="157" t="s">
        <v>75</v>
      </c>
      <c r="L71" s="157" t="s">
        <v>580</v>
      </c>
      <c r="M71" s="157" t="s">
        <v>40</v>
      </c>
      <c r="N71" s="161">
        <v>939051995.29999995</v>
      </c>
      <c r="O71" s="161">
        <v>4708823809.3100004</v>
      </c>
      <c r="P71" s="161">
        <v>0</v>
      </c>
      <c r="Q71" s="161">
        <v>0</v>
      </c>
      <c r="R71" s="161">
        <v>0</v>
      </c>
      <c r="S71" s="163">
        <v>1189225044.5</v>
      </c>
      <c r="T71" s="163">
        <v>0</v>
      </c>
      <c r="U71" s="163">
        <v>1189225044.5</v>
      </c>
      <c r="V71" s="163">
        <v>0</v>
      </c>
      <c r="W71" s="163">
        <v>0</v>
      </c>
      <c r="X71" s="163">
        <v>0</v>
      </c>
      <c r="Y71" s="163">
        <v>0</v>
      </c>
      <c r="Z71" s="163">
        <v>0</v>
      </c>
      <c r="AA71" s="163">
        <v>0</v>
      </c>
    </row>
    <row r="72" spans="1:28" ht="24.95" hidden="1" customHeight="1" x14ac:dyDescent="0.25">
      <c r="A72" s="157" t="s">
        <v>298</v>
      </c>
      <c r="B72" s="158">
        <v>2023</v>
      </c>
      <c r="C72" s="157" t="s">
        <v>3</v>
      </c>
      <c r="D72" s="157" t="s">
        <v>594</v>
      </c>
      <c r="E72" s="157" t="s">
        <v>595</v>
      </c>
      <c r="F72" s="157" t="s">
        <v>594</v>
      </c>
      <c r="G72" s="157" t="s">
        <v>596</v>
      </c>
      <c r="H72" s="157" t="s">
        <v>194</v>
      </c>
      <c r="I72" s="157" t="s">
        <v>196</v>
      </c>
      <c r="J72" s="157" t="s">
        <v>38</v>
      </c>
      <c r="K72" s="157" t="s">
        <v>39</v>
      </c>
      <c r="L72" s="157" t="s">
        <v>302</v>
      </c>
      <c r="M72" s="157" t="s">
        <v>40</v>
      </c>
      <c r="N72" s="159" t="s">
        <v>597</v>
      </c>
      <c r="O72" s="159"/>
      <c r="P72" s="159"/>
      <c r="Q72" s="159" t="s">
        <v>305</v>
      </c>
      <c r="R72" s="159" t="s">
        <v>305</v>
      </c>
      <c r="S72" s="159" t="s">
        <v>597</v>
      </c>
      <c r="T72" s="159" t="s">
        <v>598</v>
      </c>
      <c r="U72" s="159" t="s">
        <v>599</v>
      </c>
      <c r="V72" s="159" t="s">
        <v>598</v>
      </c>
      <c r="W72" s="159" t="s">
        <v>600</v>
      </c>
      <c r="X72" s="159" t="s">
        <v>601</v>
      </c>
      <c r="Y72" s="159" t="s">
        <v>601</v>
      </c>
      <c r="Z72" s="159" t="s">
        <v>305</v>
      </c>
      <c r="AA72" s="159" t="s">
        <v>305</v>
      </c>
    </row>
    <row r="73" spans="1:28" x14ac:dyDescent="0.25">
      <c r="E73" s="172"/>
      <c r="G73" s="172"/>
      <c r="S73" s="169">
        <f>SUBTOTAL(9,S64:S72)</f>
        <v>13466700000</v>
      </c>
      <c r="T73" s="169">
        <f t="shared" ref="T73:Y73" si="0">SUBTOTAL(9,T64:T72)</f>
        <v>10736573095.34</v>
      </c>
      <c r="U73" s="169">
        <f t="shared" si="0"/>
        <v>2730126904.6599998</v>
      </c>
      <c r="V73" s="169">
        <f t="shared" si="0"/>
        <v>9252503170</v>
      </c>
      <c r="W73" s="169">
        <f t="shared" si="0"/>
        <v>6691396175.8099995</v>
      </c>
      <c r="X73" s="169">
        <f t="shared" si="0"/>
        <v>6691396175.8099995</v>
      </c>
      <c r="Y73" s="169">
        <f t="shared" si="0"/>
        <v>6691396175.8099995</v>
      </c>
      <c r="Z73" s="164"/>
      <c r="AA73" s="164"/>
      <c r="AB73" s="162"/>
    </row>
    <row r="74" spans="1:28" x14ac:dyDescent="0.25">
      <c r="E74" s="172"/>
      <c r="V74" s="168">
        <f>+V73/S73</f>
        <v>0.68706536642236038</v>
      </c>
      <c r="W74" s="168">
        <f>+W73/S73</f>
        <v>0.49688462472691897</v>
      </c>
    </row>
    <row r="75" spans="1:28" x14ac:dyDescent="0.25">
      <c r="E75" s="172"/>
    </row>
    <row r="76" spans="1:28" x14ac:dyDescent="0.25">
      <c r="E76" s="172"/>
    </row>
    <row r="77" spans="1:28" x14ac:dyDescent="0.25">
      <c r="E77" s="172"/>
    </row>
    <row r="78" spans="1:28" x14ac:dyDescent="0.25">
      <c r="E78" s="172"/>
    </row>
    <row r="79" spans="1:28" x14ac:dyDescent="0.25">
      <c r="E79" s="172"/>
    </row>
  </sheetData>
  <autoFilter ref="A1:AA72">
    <filterColumn colId="7">
      <filters>
        <filter val="C-0208-1000-9"/>
        <filter val="C-0208-1000-9-0-0208014-02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160" zoomScaleNormal="160" workbookViewId="0">
      <selection activeCell="P28" sqref="P28"/>
    </sheetView>
  </sheetViews>
  <sheetFormatPr baseColWidth="10" defaultRowHeight="15" x14ac:dyDescent="0.25"/>
  <cols>
    <col min="1" max="1" width="13.42578125" customWidth="1"/>
    <col min="2" max="2" width="14.140625" customWidth="1"/>
    <col min="3" max="3" width="12.28515625" bestFit="1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27.5703125" customWidth="1"/>
    <col min="17" max="17" width="15.140625" hidden="1" customWidth="1"/>
    <col min="18" max="18" width="17.85546875" hidden="1" customWidth="1"/>
    <col min="19" max="22" width="15.140625" customWidth="1"/>
    <col min="23" max="23" width="0" hidden="1" customWidth="1"/>
  </cols>
  <sheetData>
    <row r="1" spans="1:23" x14ac:dyDescent="0.25">
      <c r="A1" s="24" t="s">
        <v>0</v>
      </c>
      <c r="B1" s="24">
        <v>2023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  <c r="Q1" s="2" t="s">
        <v>1</v>
      </c>
      <c r="R1" s="2" t="s">
        <v>1</v>
      </c>
      <c r="S1" s="2" t="s">
        <v>1</v>
      </c>
      <c r="T1" s="2" t="s">
        <v>1</v>
      </c>
      <c r="U1" s="2" t="s">
        <v>1</v>
      </c>
      <c r="V1" s="2" t="s">
        <v>1</v>
      </c>
    </row>
    <row r="2" spans="1:23" x14ac:dyDescent="0.25">
      <c r="A2" s="24" t="s">
        <v>2</v>
      </c>
      <c r="B2" s="24" t="s">
        <v>223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</row>
    <row r="3" spans="1:23" x14ac:dyDescent="0.25">
      <c r="A3" s="25" t="s">
        <v>4</v>
      </c>
      <c r="B3" s="25" t="s">
        <v>602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  <c r="Q3" s="2" t="s">
        <v>1</v>
      </c>
      <c r="R3" s="2" t="s">
        <v>1</v>
      </c>
      <c r="S3" s="2" t="s">
        <v>1</v>
      </c>
      <c r="T3" s="2" t="s">
        <v>1</v>
      </c>
      <c r="U3" s="2" t="s">
        <v>1</v>
      </c>
      <c r="V3" s="2" t="s">
        <v>1</v>
      </c>
    </row>
    <row r="4" spans="1:23" ht="24" customHeight="1" x14ac:dyDescent="0.25">
      <c r="A4" s="24" t="s">
        <v>6</v>
      </c>
      <c r="B4" s="24" t="s">
        <v>7</v>
      </c>
      <c r="C4" s="24" t="s">
        <v>8</v>
      </c>
      <c r="D4" s="24" t="s">
        <v>9</v>
      </c>
      <c r="E4" s="24" t="s">
        <v>10</v>
      </c>
      <c r="F4" s="24" t="s">
        <v>11</v>
      </c>
      <c r="G4" s="24" t="s">
        <v>12</v>
      </c>
      <c r="H4" s="24" t="s">
        <v>13</v>
      </c>
      <c r="I4" s="24" t="s">
        <v>14</v>
      </c>
      <c r="J4" s="24" t="s">
        <v>15</v>
      </c>
      <c r="K4" s="24" t="s">
        <v>16</v>
      </c>
      <c r="L4" s="24" t="s">
        <v>17</v>
      </c>
      <c r="M4" s="24" t="s">
        <v>18</v>
      </c>
      <c r="N4" s="24" t="s">
        <v>19</v>
      </c>
      <c r="O4" s="24" t="s">
        <v>20</v>
      </c>
      <c r="P4" s="24" t="s">
        <v>21</v>
      </c>
      <c r="Q4" s="24" t="s">
        <v>224</v>
      </c>
      <c r="R4" s="24" t="s">
        <v>225</v>
      </c>
      <c r="S4" s="24" t="s">
        <v>29</v>
      </c>
      <c r="T4" s="24" t="s">
        <v>30</v>
      </c>
      <c r="U4" s="24" t="s">
        <v>31</v>
      </c>
      <c r="V4" s="24" t="s">
        <v>32</v>
      </c>
      <c r="W4" s="173"/>
    </row>
    <row r="5" spans="1:23" ht="24" hidden="1" customHeight="1" x14ac:dyDescent="0.25">
      <c r="A5" s="12" t="s">
        <v>33</v>
      </c>
      <c r="B5" s="153" t="s">
        <v>34</v>
      </c>
      <c r="C5" s="18" t="s">
        <v>35</v>
      </c>
      <c r="D5" s="12" t="s">
        <v>36</v>
      </c>
      <c r="E5" s="12" t="s">
        <v>37</v>
      </c>
      <c r="F5" s="12" t="s">
        <v>37</v>
      </c>
      <c r="G5" s="12" t="s">
        <v>37</v>
      </c>
      <c r="H5" s="12"/>
      <c r="I5" s="12"/>
      <c r="J5" s="12"/>
      <c r="K5" s="12"/>
      <c r="L5" s="12"/>
      <c r="M5" s="12" t="s">
        <v>38</v>
      </c>
      <c r="N5" s="12" t="s">
        <v>39</v>
      </c>
      <c r="O5" s="12" t="s">
        <v>40</v>
      </c>
      <c r="P5" s="153" t="s">
        <v>41</v>
      </c>
      <c r="Q5" s="19" t="s">
        <v>1</v>
      </c>
      <c r="R5" s="19" t="s">
        <v>1</v>
      </c>
      <c r="S5" s="20">
        <v>0</v>
      </c>
      <c r="T5" s="20">
        <v>0</v>
      </c>
      <c r="U5" s="20">
        <v>0</v>
      </c>
      <c r="V5" s="20">
        <v>0</v>
      </c>
      <c r="W5" s="173"/>
    </row>
    <row r="6" spans="1:23" ht="24" hidden="1" customHeight="1" x14ac:dyDescent="0.25">
      <c r="A6" s="12" t="s">
        <v>33</v>
      </c>
      <c r="B6" s="153" t="s">
        <v>34</v>
      </c>
      <c r="C6" s="18" t="s">
        <v>42</v>
      </c>
      <c r="D6" s="12" t="s">
        <v>36</v>
      </c>
      <c r="E6" s="12" t="s">
        <v>37</v>
      </c>
      <c r="F6" s="12" t="s">
        <v>37</v>
      </c>
      <c r="G6" s="12" t="s">
        <v>43</v>
      </c>
      <c r="H6" s="12"/>
      <c r="I6" s="12"/>
      <c r="J6" s="12"/>
      <c r="K6" s="12"/>
      <c r="L6" s="12"/>
      <c r="M6" s="12" t="s">
        <v>38</v>
      </c>
      <c r="N6" s="12" t="s">
        <v>39</v>
      </c>
      <c r="O6" s="12" t="s">
        <v>40</v>
      </c>
      <c r="P6" s="153" t="s">
        <v>44</v>
      </c>
      <c r="Q6" s="19" t="s">
        <v>1</v>
      </c>
      <c r="R6" s="19" t="s">
        <v>1</v>
      </c>
      <c r="S6" s="20">
        <v>0</v>
      </c>
      <c r="T6" s="20">
        <v>0</v>
      </c>
      <c r="U6" s="20">
        <v>0</v>
      </c>
      <c r="V6" s="20">
        <v>0</v>
      </c>
      <c r="W6" s="173"/>
    </row>
    <row r="7" spans="1:23" ht="24" hidden="1" customHeight="1" x14ac:dyDescent="0.25">
      <c r="A7" s="12" t="s">
        <v>33</v>
      </c>
      <c r="B7" s="153" t="s">
        <v>34</v>
      </c>
      <c r="C7" s="18" t="s">
        <v>45</v>
      </c>
      <c r="D7" s="12" t="s">
        <v>36</v>
      </c>
      <c r="E7" s="12" t="s">
        <v>37</v>
      </c>
      <c r="F7" s="12" t="s">
        <v>37</v>
      </c>
      <c r="G7" s="12" t="s">
        <v>46</v>
      </c>
      <c r="H7" s="12"/>
      <c r="I7" s="12"/>
      <c r="J7" s="12"/>
      <c r="K7" s="12"/>
      <c r="L7" s="12"/>
      <c r="M7" s="12" t="s">
        <v>38</v>
      </c>
      <c r="N7" s="12" t="s">
        <v>39</v>
      </c>
      <c r="O7" s="12" t="s">
        <v>40</v>
      </c>
      <c r="P7" s="153" t="s">
        <v>47</v>
      </c>
      <c r="Q7" s="19" t="s">
        <v>1</v>
      </c>
      <c r="R7" s="19" t="s">
        <v>1</v>
      </c>
      <c r="S7" s="20">
        <v>0</v>
      </c>
      <c r="T7" s="20">
        <v>0</v>
      </c>
      <c r="U7" s="20">
        <v>0</v>
      </c>
      <c r="V7" s="20">
        <v>0</v>
      </c>
      <c r="W7" s="173"/>
    </row>
    <row r="8" spans="1:23" ht="24" customHeight="1" x14ac:dyDescent="0.25">
      <c r="A8" s="12" t="s">
        <v>33</v>
      </c>
      <c r="B8" s="153" t="s">
        <v>34</v>
      </c>
      <c r="C8" s="18" t="s">
        <v>48</v>
      </c>
      <c r="D8" s="12" t="s">
        <v>36</v>
      </c>
      <c r="E8" s="12" t="s">
        <v>43</v>
      </c>
      <c r="F8" s="12"/>
      <c r="G8" s="12"/>
      <c r="H8" s="12"/>
      <c r="I8" s="12"/>
      <c r="J8" s="12"/>
      <c r="K8" s="12"/>
      <c r="L8" s="12"/>
      <c r="M8" s="12" t="s">
        <v>38</v>
      </c>
      <c r="N8" s="12" t="s">
        <v>39</v>
      </c>
      <c r="O8" s="12" t="s">
        <v>40</v>
      </c>
      <c r="P8" s="153" t="s">
        <v>49</v>
      </c>
      <c r="Q8" s="19" t="s">
        <v>1</v>
      </c>
      <c r="R8" s="19" t="s">
        <v>1</v>
      </c>
      <c r="S8" s="20">
        <v>25385759.52</v>
      </c>
      <c r="T8" s="20">
        <v>0</v>
      </c>
      <c r="U8" s="20">
        <v>0</v>
      </c>
      <c r="V8" s="20">
        <v>0</v>
      </c>
      <c r="W8" s="173"/>
    </row>
    <row r="9" spans="1:23" ht="24" customHeight="1" x14ac:dyDescent="0.25">
      <c r="A9" s="12" t="s">
        <v>33</v>
      </c>
      <c r="B9" s="153" t="s">
        <v>34</v>
      </c>
      <c r="C9" s="18" t="s">
        <v>50</v>
      </c>
      <c r="D9" s="12" t="s">
        <v>36</v>
      </c>
      <c r="E9" s="12" t="s">
        <v>46</v>
      </c>
      <c r="F9" s="12" t="s">
        <v>43</v>
      </c>
      <c r="G9" s="12" t="s">
        <v>43</v>
      </c>
      <c r="H9" s="12"/>
      <c r="I9" s="12"/>
      <c r="J9" s="12"/>
      <c r="K9" s="12"/>
      <c r="L9" s="12"/>
      <c r="M9" s="12" t="s">
        <v>38</v>
      </c>
      <c r="N9" s="12" t="s">
        <v>39</v>
      </c>
      <c r="O9" s="12" t="s">
        <v>40</v>
      </c>
      <c r="P9" s="153" t="s">
        <v>51</v>
      </c>
      <c r="Q9" s="19" t="s">
        <v>1</v>
      </c>
      <c r="R9" s="19" t="s">
        <v>1</v>
      </c>
      <c r="S9" s="20">
        <v>1584267</v>
      </c>
      <c r="T9" s="20">
        <v>0</v>
      </c>
      <c r="U9" s="20">
        <v>0</v>
      </c>
      <c r="V9" s="20">
        <v>0</v>
      </c>
      <c r="W9" s="173"/>
    </row>
    <row r="10" spans="1:23" ht="24" hidden="1" customHeight="1" x14ac:dyDescent="0.25">
      <c r="A10" s="12" t="s">
        <v>33</v>
      </c>
      <c r="B10" s="153" t="s">
        <v>34</v>
      </c>
      <c r="C10" s="18" t="s">
        <v>52</v>
      </c>
      <c r="D10" s="12" t="s">
        <v>36</v>
      </c>
      <c r="E10" s="12" t="s">
        <v>46</v>
      </c>
      <c r="F10" s="12" t="s">
        <v>53</v>
      </c>
      <c r="G10" s="12" t="s">
        <v>43</v>
      </c>
      <c r="H10" s="12" t="s">
        <v>54</v>
      </c>
      <c r="I10" s="12"/>
      <c r="J10" s="12"/>
      <c r="K10" s="12"/>
      <c r="L10" s="12"/>
      <c r="M10" s="12" t="s">
        <v>38</v>
      </c>
      <c r="N10" s="12" t="s">
        <v>39</v>
      </c>
      <c r="O10" s="12" t="s">
        <v>40</v>
      </c>
      <c r="P10" s="153" t="s">
        <v>55</v>
      </c>
      <c r="Q10" s="19" t="s">
        <v>1</v>
      </c>
      <c r="R10" s="19" t="s">
        <v>1</v>
      </c>
      <c r="S10" s="20">
        <v>0</v>
      </c>
      <c r="T10" s="20">
        <v>0</v>
      </c>
      <c r="U10" s="20">
        <v>0</v>
      </c>
      <c r="V10" s="20">
        <v>0</v>
      </c>
      <c r="W10" s="173"/>
    </row>
    <row r="11" spans="1:23" ht="24" hidden="1" customHeight="1" x14ac:dyDescent="0.25">
      <c r="A11" s="12" t="s">
        <v>33</v>
      </c>
      <c r="B11" s="153" t="s">
        <v>34</v>
      </c>
      <c r="C11" s="18" t="s">
        <v>56</v>
      </c>
      <c r="D11" s="12" t="s">
        <v>36</v>
      </c>
      <c r="E11" s="12" t="s">
        <v>57</v>
      </c>
      <c r="F11" s="12" t="s">
        <v>37</v>
      </c>
      <c r="G11" s="12"/>
      <c r="H11" s="12"/>
      <c r="I11" s="12"/>
      <c r="J11" s="12"/>
      <c r="K11" s="12"/>
      <c r="L11" s="12"/>
      <c r="M11" s="12" t="s">
        <v>38</v>
      </c>
      <c r="N11" s="12" t="s">
        <v>39</v>
      </c>
      <c r="O11" s="12" t="s">
        <v>40</v>
      </c>
      <c r="P11" s="153" t="s">
        <v>58</v>
      </c>
      <c r="Q11" s="19" t="s">
        <v>1</v>
      </c>
      <c r="R11" s="19" t="s">
        <v>1</v>
      </c>
      <c r="S11" s="20">
        <v>0</v>
      </c>
      <c r="T11" s="20">
        <v>0</v>
      </c>
      <c r="U11" s="20">
        <v>0</v>
      </c>
      <c r="V11" s="20">
        <v>0</v>
      </c>
      <c r="W11" s="173"/>
    </row>
    <row r="12" spans="1:23" ht="24" hidden="1" customHeight="1" x14ac:dyDescent="0.25">
      <c r="A12" s="12" t="s">
        <v>33</v>
      </c>
      <c r="B12" s="153" t="s">
        <v>34</v>
      </c>
      <c r="C12" s="18" t="s">
        <v>59</v>
      </c>
      <c r="D12" s="12" t="s">
        <v>36</v>
      </c>
      <c r="E12" s="12" t="s">
        <v>57</v>
      </c>
      <c r="F12" s="12" t="s">
        <v>53</v>
      </c>
      <c r="G12" s="12" t="s">
        <v>37</v>
      </c>
      <c r="H12" s="12"/>
      <c r="I12" s="12"/>
      <c r="J12" s="12"/>
      <c r="K12" s="12"/>
      <c r="L12" s="12"/>
      <c r="M12" s="12" t="s">
        <v>38</v>
      </c>
      <c r="N12" s="12" t="s">
        <v>60</v>
      </c>
      <c r="O12" s="12" t="s">
        <v>61</v>
      </c>
      <c r="P12" s="153" t="s">
        <v>62</v>
      </c>
      <c r="Q12" s="19" t="s">
        <v>1</v>
      </c>
      <c r="R12" s="19" t="s">
        <v>1</v>
      </c>
      <c r="S12" s="20">
        <v>0</v>
      </c>
      <c r="T12" s="20">
        <v>0</v>
      </c>
      <c r="U12" s="20">
        <v>0</v>
      </c>
      <c r="V12" s="20">
        <v>0</v>
      </c>
      <c r="W12" s="173"/>
    </row>
    <row r="13" spans="1:23" ht="24" hidden="1" customHeight="1" x14ac:dyDescent="0.25">
      <c r="A13" s="12" t="s">
        <v>33</v>
      </c>
      <c r="B13" s="153" t="s">
        <v>34</v>
      </c>
      <c r="C13" s="18" t="s">
        <v>63</v>
      </c>
      <c r="D13" s="12" t="s">
        <v>64</v>
      </c>
      <c r="E13" s="12" t="s">
        <v>39</v>
      </c>
      <c r="F13" s="12" t="s">
        <v>53</v>
      </c>
      <c r="G13" s="12" t="s">
        <v>37</v>
      </c>
      <c r="H13" s="12"/>
      <c r="I13" s="12"/>
      <c r="J13" s="12"/>
      <c r="K13" s="12"/>
      <c r="L13" s="12"/>
      <c r="M13" s="12" t="s">
        <v>38</v>
      </c>
      <c r="N13" s="12" t="s">
        <v>60</v>
      </c>
      <c r="O13" s="12" t="s">
        <v>40</v>
      </c>
      <c r="P13" s="153" t="s">
        <v>65</v>
      </c>
      <c r="Q13" s="19" t="s">
        <v>1</v>
      </c>
      <c r="R13" s="19" t="s">
        <v>1</v>
      </c>
      <c r="S13" s="20">
        <v>0</v>
      </c>
      <c r="T13" s="20">
        <v>0</v>
      </c>
      <c r="U13" s="20">
        <v>0</v>
      </c>
      <c r="V13" s="20">
        <v>0</v>
      </c>
      <c r="W13" s="173"/>
    </row>
    <row r="14" spans="1:23" ht="24" hidden="1" customHeight="1" x14ac:dyDescent="0.25">
      <c r="A14" s="12" t="s">
        <v>33</v>
      </c>
      <c r="B14" s="153" t="s">
        <v>34</v>
      </c>
      <c r="C14" s="18" t="s">
        <v>66</v>
      </c>
      <c r="D14" s="12" t="s">
        <v>67</v>
      </c>
      <c r="E14" s="12" t="s">
        <v>68</v>
      </c>
      <c r="F14" s="12" t="s">
        <v>69</v>
      </c>
      <c r="G14" s="12" t="s">
        <v>70</v>
      </c>
      <c r="H14" s="12"/>
      <c r="I14" s="12"/>
      <c r="J14" s="12"/>
      <c r="K14" s="12"/>
      <c r="L14" s="12"/>
      <c r="M14" s="12" t="s">
        <v>38</v>
      </c>
      <c r="N14" s="12" t="s">
        <v>60</v>
      </c>
      <c r="O14" s="12" t="s">
        <v>40</v>
      </c>
      <c r="P14" s="153" t="s">
        <v>71</v>
      </c>
      <c r="Q14" s="19" t="s">
        <v>1</v>
      </c>
      <c r="R14" s="19" t="s">
        <v>1</v>
      </c>
      <c r="S14" s="20">
        <v>0</v>
      </c>
      <c r="T14" s="20">
        <v>0</v>
      </c>
      <c r="U14" s="20">
        <v>0</v>
      </c>
      <c r="V14" s="20">
        <v>0</v>
      </c>
      <c r="W14" s="173"/>
    </row>
    <row r="15" spans="1:23" ht="24" hidden="1" customHeight="1" x14ac:dyDescent="0.25">
      <c r="A15" s="12" t="s">
        <v>33</v>
      </c>
      <c r="B15" s="153" t="s">
        <v>34</v>
      </c>
      <c r="C15" s="18" t="s">
        <v>72</v>
      </c>
      <c r="D15" s="12" t="s">
        <v>67</v>
      </c>
      <c r="E15" s="12" t="s">
        <v>68</v>
      </c>
      <c r="F15" s="12" t="s">
        <v>69</v>
      </c>
      <c r="G15" s="12" t="s">
        <v>73</v>
      </c>
      <c r="H15" s="12"/>
      <c r="I15" s="12"/>
      <c r="J15" s="12"/>
      <c r="K15" s="12"/>
      <c r="L15" s="12"/>
      <c r="M15" s="12" t="s">
        <v>74</v>
      </c>
      <c r="N15" s="12" t="s">
        <v>75</v>
      </c>
      <c r="O15" s="12" t="s">
        <v>40</v>
      </c>
      <c r="P15" s="153" t="s">
        <v>76</v>
      </c>
      <c r="Q15" s="19" t="s">
        <v>1</v>
      </c>
      <c r="R15" s="19" t="s">
        <v>1</v>
      </c>
      <c r="S15" s="20">
        <v>0</v>
      </c>
      <c r="T15" s="20">
        <v>0</v>
      </c>
      <c r="U15" s="20">
        <v>0</v>
      </c>
      <c r="V15" s="20">
        <v>0</v>
      </c>
      <c r="W15" s="173"/>
    </row>
    <row r="16" spans="1:23" ht="24" customHeight="1" x14ac:dyDescent="0.25">
      <c r="A16" s="12" t="s">
        <v>33</v>
      </c>
      <c r="B16" s="153" t="s">
        <v>34</v>
      </c>
      <c r="C16" s="18" t="s">
        <v>77</v>
      </c>
      <c r="D16" s="12" t="s">
        <v>67</v>
      </c>
      <c r="E16" s="12" t="s">
        <v>68</v>
      </c>
      <c r="F16" s="12" t="s">
        <v>69</v>
      </c>
      <c r="G16" s="12" t="s">
        <v>78</v>
      </c>
      <c r="H16" s="12"/>
      <c r="I16" s="12"/>
      <c r="J16" s="12"/>
      <c r="K16" s="12"/>
      <c r="L16" s="12"/>
      <c r="M16" s="12" t="s">
        <v>74</v>
      </c>
      <c r="N16" s="12" t="s">
        <v>75</v>
      </c>
      <c r="O16" s="12" t="s">
        <v>40</v>
      </c>
      <c r="P16" s="153" t="s">
        <v>79</v>
      </c>
      <c r="Q16" s="19" t="s">
        <v>1</v>
      </c>
      <c r="R16" s="19" t="s">
        <v>1</v>
      </c>
      <c r="S16" s="20">
        <v>2561106994.1900001</v>
      </c>
      <c r="T16" s="20">
        <v>0</v>
      </c>
      <c r="U16" s="20">
        <v>0</v>
      </c>
      <c r="V16" s="20">
        <v>0</v>
      </c>
      <c r="W16" s="173"/>
    </row>
    <row r="17" spans="1:23" ht="24" customHeight="1" x14ac:dyDescent="0.25">
      <c r="A17" s="12" t="s">
        <v>33</v>
      </c>
      <c r="B17" s="153" t="s">
        <v>34</v>
      </c>
      <c r="C17" s="18" t="s">
        <v>80</v>
      </c>
      <c r="D17" s="12" t="s">
        <v>67</v>
      </c>
      <c r="E17" s="12" t="s">
        <v>68</v>
      </c>
      <c r="F17" s="12" t="s">
        <v>69</v>
      </c>
      <c r="G17" s="12" t="s">
        <v>39</v>
      </c>
      <c r="H17" s="12"/>
      <c r="I17" s="12"/>
      <c r="J17" s="12"/>
      <c r="K17" s="12"/>
      <c r="L17" s="12"/>
      <c r="M17" s="12" t="s">
        <v>38</v>
      </c>
      <c r="N17" s="12" t="s">
        <v>60</v>
      </c>
      <c r="O17" s="12" t="s">
        <v>40</v>
      </c>
      <c r="P17" s="153" t="s">
        <v>81</v>
      </c>
      <c r="Q17" s="19" t="s">
        <v>1</v>
      </c>
      <c r="R17" s="19" t="s">
        <v>1</v>
      </c>
      <c r="S17" s="20">
        <v>113421280</v>
      </c>
      <c r="T17" s="20">
        <v>0</v>
      </c>
      <c r="U17" s="20">
        <v>0</v>
      </c>
      <c r="V17" s="20">
        <v>0</v>
      </c>
      <c r="W17" s="173"/>
    </row>
    <row r="18" spans="1:23" ht="24" hidden="1" customHeight="1" x14ac:dyDescent="0.25">
      <c r="A18" s="12" t="s">
        <v>33</v>
      </c>
      <c r="B18" s="153" t="s">
        <v>34</v>
      </c>
      <c r="C18" s="18" t="s">
        <v>82</v>
      </c>
      <c r="D18" s="12" t="s">
        <v>67</v>
      </c>
      <c r="E18" s="12" t="s">
        <v>68</v>
      </c>
      <c r="F18" s="12" t="s">
        <v>69</v>
      </c>
      <c r="G18" s="12" t="s">
        <v>60</v>
      </c>
      <c r="H18" s="12"/>
      <c r="I18" s="12"/>
      <c r="J18" s="12"/>
      <c r="K18" s="12"/>
      <c r="L18" s="12"/>
      <c r="M18" s="12" t="s">
        <v>38</v>
      </c>
      <c r="N18" s="12" t="s">
        <v>60</v>
      </c>
      <c r="O18" s="12" t="s">
        <v>40</v>
      </c>
      <c r="P18" s="153" t="s">
        <v>83</v>
      </c>
      <c r="Q18" s="19" t="s">
        <v>1</v>
      </c>
      <c r="R18" s="19" t="s">
        <v>1</v>
      </c>
      <c r="S18" s="20">
        <v>0</v>
      </c>
      <c r="T18" s="20">
        <v>0</v>
      </c>
      <c r="U18" s="20">
        <v>0</v>
      </c>
      <c r="V18" s="20">
        <v>0</v>
      </c>
      <c r="W18" s="173"/>
    </row>
    <row r="19" spans="1:23" x14ac:dyDescent="0.25">
      <c r="A19" s="174" t="s">
        <v>1</v>
      </c>
      <c r="B19" s="175" t="s">
        <v>1</v>
      </c>
      <c r="C19" s="176" t="s">
        <v>1</v>
      </c>
      <c r="D19" s="174" t="s">
        <v>1</v>
      </c>
      <c r="E19" s="174" t="s">
        <v>1</v>
      </c>
      <c r="F19" s="174" t="s">
        <v>1</v>
      </c>
      <c r="G19" s="174" t="s">
        <v>1</v>
      </c>
      <c r="H19" s="174" t="s">
        <v>1</v>
      </c>
      <c r="I19" s="174" t="s">
        <v>1</v>
      </c>
      <c r="J19" s="174" t="s">
        <v>1</v>
      </c>
      <c r="K19" s="174" t="s">
        <v>1</v>
      </c>
      <c r="L19" s="174" t="s">
        <v>1</v>
      </c>
      <c r="M19" s="174" t="s">
        <v>1</v>
      </c>
      <c r="N19" s="174" t="s">
        <v>1</v>
      </c>
      <c r="O19" s="174" t="s">
        <v>1</v>
      </c>
      <c r="P19" s="175" t="s">
        <v>1</v>
      </c>
      <c r="Q19" s="177" t="s">
        <v>1</v>
      </c>
      <c r="R19" s="177" t="s">
        <v>1</v>
      </c>
      <c r="S19" s="178">
        <v>2701498300.71</v>
      </c>
      <c r="T19" s="178">
        <v>0</v>
      </c>
      <c r="U19" s="178">
        <v>0</v>
      </c>
      <c r="V19" s="178">
        <v>0</v>
      </c>
      <c r="W19" s="173"/>
    </row>
    <row r="20" spans="1:23" x14ac:dyDescent="0.25">
      <c r="A20" s="10" t="s">
        <v>1</v>
      </c>
      <c r="B20" s="140" t="s">
        <v>1</v>
      </c>
      <c r="C20" s="14" t="s">
        <v>1</v>
      </c>
      <c r="D20" s="10" t="s">
        <v>1</v>
      </c>
      <c r="E20" s="10" t="s">
        <v>1</v>
      </c>
      <c r="F20" s="10" t="s">
        <v>1</v>
      </c>
      <c r="G20" s="10" t="s">
        <v>1</v>
      </c>
      <c r="H20" s="10" t="s">
        <v>1</v>
      </c>
      <c r="I20" s="10" t="s">
        <v>1</v>
      </c>
      <c r="J20" s="10" t="s">
        <v>1</v>
      </c>
      <c r="K20" s="10" t="s">
        <v>1</v>
      </c>
      <c r="L20" s="10" t="s">
        <v>1</v>
      </c>
      <c r="M20" s="10" t="s">
        <v>1</v>
      </c>
      <c r="N20" s="10" t="s">
        <v>1</v>
      </c>
      <c r="O20" s="10" t="s">
        <v>1</v>
      </c>
      <c r="P20" s="141" t="s">
        <v>1</v>
      </c>
      <c r="Q20" s="16" t="s">
        <v>1</v>
      </c>
      <c r="R20" s="16" t="s">
        <v>1</v>
      </c>
      <c r="S20" s="17" t="s">
        <v>1</v>
      </c>
      <c r="T20" s="17" t="s">
        <v>1</v>
      </c>
      <c r="U20" s="17" t="s">
        <v>1</v>
      </c>
      <c r="V20" s="17" t="s">
        <v>1</v>
      </c>
    </row>
    <row r="21" spans="1:23" x14ac:dyDescent="0.25">
      <c r="B21" s="139"/>
      <c r="P21" s="139"/>
    </row>
    <row r="22" spans="1:23" x14ac:dyDescent="0.25">
      <c r="B22" s="139"/>
    </row>
    <row r="23" spans="1:23" x14ac:dyDescent="0.25">
      <c r="B23" s="139"/>
    </row>
    <row r="24" spans="1:23" x14ac:dyDescent="0.25">
      <c r="B24" s="139"/>
    </row>
    <row r="25" spans="1:23" x14ac:dyDescent="0.25">
      <c r="B25" s="139"/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EjecucionAgregada</vt:lpstr>
      <vt:lpstr>EjecucionDesagregada</vt:lpstr>
      <vt:lpstr>EjecucionReservas</vt:lpstr>
      <vt:lpstr>Análisis</vt:lpstr>
      <vt:lpstr>Cuadro</vt:lpstr>
      <vt:lpstr>Resevas2022</vt:lpstr>
      <vt:lpstr>Hoja1</vt:lpstr>
      <vt:lpstr>Admon_Recursos</vt:lpstr>
      <vt:lpstr>Reservas2023</vt:lpstr>
      <vt:lpstr>Graficas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Lina Paola Ramirez Diaz</cp:lastModifiedBy>
  <dcterms:created xsi:type="dcterms:W3CDTF">2024-01-22T13:19:01Z</dcterms:created>
  <dcterms:modified xsi:type="dcterms:W3CDTF">2024-03-08T16:53:43Z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