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ESUPUESTO\2023 PPTO\INFORMES\EJECUCIÓN PRESUPUESTAL_2023\11. NOVIEMBRE\"/>
    </mc:Choice>
  </mc:AlternateContent>
  <bookViews>
    <workbookView xWindow="0" yWindow="0" windowWidth="28800" windowHeight="12330" activeTab="3"/>
  </bookViews>
  <sheets>
    <sheet name="EjecucionAgregada" sheetId="1" r:id="rId1"/>
    <sheet name="EjecucionDesagregada" sheetId="2" r:id="rId2"/>
    <sheet name="EjecuciónReservas" sheetId="3" r:id="rId3"/>
    <sheet name="Reservas" sheetId="6" r:id="rId4"/>
    <sheet name="Análisis" sheetId="4" r:id="rId5"/>
    <sheet name="Cuadro" sheetId="5" r:id="rId6"/>
  </sheets>
  <externalReferences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O38" i="4" l="1"/>
  <c r="Y7" i="3" l="1"/>
  <c r="Y6" i="3"/>
  <c r="Y5" i="3"/>
  <c r="V13" i="3"/>
  <c r="T12" i="3"/>
  <c r="U12" i="3"/>
  <c r="V12" i="3"/>
  <c r="S12" i="3"/>
  <c r="J5" i="6"/>
  <c r="G5" i="6"/>
  <c r="E5" i="6"/>
  <c r="B5" i="6"/>
  <c r="I5" i="6" s="1"/>
  <c r="I4" i="6"/>
  <c r="H4" i="6"/>
  <c r="H6" i="6" s="1"/>
  <c r="F4" i="6"/>
  <c r="F6" i="6" s="1"/>
  <c r="D4" i="6"/>
  <c r="D6" i="6" s="1"/>
  <c r="B4" i="6"/>
  <c r="K3" i="6"/>
  <c r="K4" i="6" s="1"/>
  <c r="I3" i="6"/>
  <c r="G3" i="6"/>
  <c r="G4" i="6" s="1"/>
  <c r="G6" i="6" s="1"/>
  <c r="E3" i="6"/>
  <c r="E4" i="6" s="1"/>
  <c r="E6" i="6" s="1"/>
  <c r="C3" i="6"/>
  <c r="C4" i="6" s="1"/>
  <c r="C6" i="6" s="1"/>
  <c r="B6" i="6" l="1"/>
  <c r="K6" i="6" s="1"/>
  <c r="I6" i="6"/>
  <c r="J3" i="6"/>
  <c r="J4" i="6" s="1"/>
  <c r="J6" i="6" s="1"/>
  <c r="K5" i="6"/>
  <c r="H6" i="5" l="1"/>
  <c r="D6" i="5"/>
  <c r="H4" i="5"/>
  <c r="K4" i="5" s="1"/>
  <c r="G4" i="5"/>
  <c r="D4" i="5"/>
  <c r="I6" i="5"/>
  <c r="B6" i="5"/>
  <c r="C6" i="5" s="1"/>
  <c r="H5" i="5"/>
  <c r="D5" i="5"/>
  <c r="B5" i="5"/>
  <c r="C5" i="5" s="1"/>
  <c r="C4" i="5"/>
  <c r="C7" i="5" l="1"/>
  <c r="G5" i="5"/>
  <c r="K6" i="5"/>
  <c r="G6" i="5"/>
  <c r="K5" i="5"/>
  <c r="H7" i="5"/>
  <c r="I5" i="5"/>
  <c r="I4" i="5"/>
  <c r="I7" i="5" s="1"/>
  <c r="D7" i="5"/>
  <c r="E4" i="5"/>
  <c r="E5" i="5"/>
  <c r="E6" i="5"/>
  <c r="B7" i="5"/>
  <c r="K7" i="5" s="1"/>
  <c r="G7" i="5" l="1"/>
  <c r="E7" i="5"/>
  <c r="AD8" i="1" l="1"/>
  <c r="AE8" i="1"/>
  <c r="I37" i="4" l="1"/>
  <c r="I10" i="4"/>
  <c r="E10" i="4"/>
  <c r="I19" i="4"/>
  <c r="E19" i="4"/>
  <c r="I18" i="4"/>
  <c r="E18" i="4"/>
  <c r="I17" i="4"/>
  <c r="E17" i="4"/>
  <c r="I16" i="4"/>
  <c r="K16" i="4" s="1"/>
  <c r="E16" i="4"/>
  <c r="E9" i="4"/>
  <c r="I8" i="4"/>
  <c r="E8" i="4"/>
  <c r="I6" i="4"/>
  <c r="I7" i="4"/>
  <c r="E7" i="4"/>
  <c r="E6" i="4"/>
  <c r="M6" i="4" s="1"/>
  <c r="N6" i="4" s="1"/>
  <c r="I5" i="4"/>
  <c r="K5" i="4" s="1"/>
  <c r="E5" i="4"/>
  <c r="M5" i="4" s="1"/>
  <c r="I41" i="4"/>
  <c r="K41" i="4" s="1"/>
  <c r="E41" i="4"/>
  <c r="C41" i="4"/>
  <c r="K40" i="4"/>
  <c r="J40" i="4"/>
  <c r="G40" i="4"/>
  <c r="J39" i="4"/>
  <c r="D39" i="4"/>
  <c r="K38" i="4"/>
  <c r="J38" i="4"/>
  <c r="G38" i="4"/>
  <c r="D38" i="4"/>
  <c r="K37" i="4"/>
  <c r="J37" i="4"/>
  <c r="G37" i="4"/>
  <c r="D37" i="4"/>
  <c r="J36" i="4"/>
  <c r="D36" i="4"/>
  <c r="J35" i="4"/>
  <c r="F35" i="4"/>
  <c r="D35" i="4"/>
  <c r="J34" i="4"/>
  <c r="F34" i="4"/>
  <c r="D34" i="4"/>
  <c r="J33" i="4"/>
  <c r="F33" i="4"/>
  <c r="D33" i="4"/>
  <c r="K32" i="4"/>
  <c r="J32" i="4"/>
  <c r="G32" i="4"/>
  <c r="F32" i="4"/>
  <c r="D32" i="4"/>
  <c r="K31" i="4"/>
  <c r="J31" i="4"/>
  <c r="G31" i="4"/>
  <c r="F31" i="4"/>
  <c r="D31" i="4"/>
  <c r="D41" i="4" s="1"/>
  <c r="K30" i="4"/>
  <c r="G30" i="4"/>
  <c r="K29" i="4"/>
  <c r="J29" i="4"/>
  <c r="G29" i="4"/>
  <c r="F29" i="4"/>
  <c r="F41" i="4" s="1"/>
  <c r="D29" i="4"/>
  <c r="C20" i="4"/>
  <c r="K19" i="4"/>
  <c r="J19" i="4"/>
  <c r="M19" i="4"/>
  <c r="N19" i="4" s="1"/>
  <c r="D19" i="4"/>
  <c r="M18" i="4"/>
  <c r="N18" i="4" s="1"/>
  <c r="K18" i="4"/>
  <c r="J18" i="4"/>
  <c r="G18" i="4"/>
  <c r="F18" i="4"/>
  <c r="D18" i="4"/>
  <c r="M17" i="4"/>
  <c r="N17" i="4" s="1"/>
  <c r="K17" i="4"/>
  <c r="G17" i="4"/>
  <c r="F17" i="4"/>
  <c r="D17" i="4"/>
  <c r="M16" i="4"/>
  <c r="D16" i="4"/>
  <c r="D20" i="4" s="1"/>
  <c r="C14" i="4"/>
  <c r="D14" i="4" s="1"/>
  <c r="I13" i="4"/>
  <c r="I14" i="4" s="1"/>
  <c r="E13" i="4"/>
  <c r="G13" i="4" s="1"/>
  <c r="D13" i="4"/>
  <c r="C11" i="4"/>
  <c r="C22" i="4" s="1"/>
  <c r="C23" i="4" s="1"/>
  <c r="M10" i="4"/>
  <c r="N10" i="4" s="1"/>
  <c r="L10" i="4"/>
  <c r="K10" i="4"/>
  <c r="J10" i="4"/>
  <c r="G10" i="4"/>
  <c r="F10" i="4"/>
  <c r="D10" i="4"/>
  <c r="M9" i="4"/>
  <c r="N9" i="4" s="1"/>
  <c r="K9" i="4"/>
  <c r="J9" i="4"/>
  <c r="G9" i="4"/>
  <c r="F9" i="4"/>
  <c r="D9" i="4"/>
  <c r="M8" i="4"/>
  <c r="N8" i="4" s="1"/>
  <c r="K8" i="4"/>
  <c r="J8" i="4"/>
  <c r="G8" i="4"/>
  <c r="F8" i="4"/>
  <c r="D8" i="4"/>
  <c r="M7" i="4"/>
  <c r="N7" i="4" s="1"/>
  <c r="K7" i="4"/>
  <c r="G7" i="4"/>
  <c r="F7" i="4"/>
  <c r="D7" i="4"/>
  <c r="K6" i="4"/>
  <c r="D6" i="4"/>
  <c r="J5" i="4"/>
  <c r="I11" i="4"/>
  <c r="D5" i="4"/>
  <c r="D11" i="4" s="1"/>
  <c r="M13" i="4" l="1"/>
  <c r="M14" i="4" s="1"/>
  <c r="N14" i="4" s="1"/>
  <c r="E14" i="4"/>
  <c r="G14" i="4" s="1"/>
  <c r="J41" i="4"/>
  <c r="G41" i="4"/>
  <c r="M20" i="4"/>
  <c r="N20" i="4" s="1"/>
  <c r="N16" i="4"/>
  <c r="K11" i="4"/>
  <c r="N5" i="4"/>
  <c r="M11" i="4"/>
  <c r="D22" i="4"/>
  <c r="J14" i="4"/>
  <c r="K14" i="4"/>
  <c r="J13" i="4"/>
  <c r="N13" i="4"/>
  <c r="J16" i="4"/>
  <c r="J20" i="4" s="1"/>
  <c r="F19" i="4"/>
  <c r="I20" i="4"/>
  <c r="K20" i="4" s="1"/>
  <c r="E11" i="4"/>
  <c r="F6" i="4"/>
  <c r="F13" i="4"/>
  <c r="K13" i="4"/>
  <c r="F16" i="4"/>
  <c r="F20" i="4" s="1"/>
  <c r="J17" i="4"/>
  <c r="G19" i="4"/>
  <c r="E20" i="4"/>
  <c r="G20" i="4" s="1"/>
  <c r="F5" i="4"/>
  <c r="F11" i="4" s="1"/>
  <c r="J6" i="4"/>
  <c r="G5" i="4"/>
  <c r="J7" i="4"/>
  <c r="J11" i="4" s="1"/>
  <c r="G6" i="4"/>
  <c r="L13" i="4"/>
  <c r="G16" i="4"/>
  <c r="F14" i="4" l="1"/>
  <c r="F22" i="4" s="1"/>
  <c r="J22" i="4"/>
  <c r="G11" i="4"/>
  <c r="E22" i="4"/>
  <c r="G22" i="4" s="1"/>
  <c r="N11" i="4"/>
  <c r="M22" i="4"/>
  <c r="N22" i="4" s="1"/>
  <c r="I22" i="4"/>
  <c r="K22" i="4" l="1"/>
</calcChain>
</file>

<file path=xl/sharedStrings.xml><?xml version="1.0" encoding="utf-8"?>
<sst xmlns="http://schemas.openxmlformats.org/spreadsheetml/2006/main" count="1474" uniqueCount="296">
  <si>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</si>
  <si>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</si>
  <si>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</si>
  <si>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</si>
  <si>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</si>
  <si>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</si>
  <si>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</si>
  <si>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</si>
  <si>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</si>
  <si>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</si>
  <si>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</si>
  <si>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</si>
  <si>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</si>
  <si>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</si>
  <si>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</si>
  <si>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</si>
  <si>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</si>
  <si>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</si>
  <si>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</si>
  <si>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</si>
  <si>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</si>
  <si>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</si>
  <si>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</si>
  <si>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</si>
  <si>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</si>
  <si>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</si>
  <si>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</si>
  <si>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</si>
  <si>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</si>
  <si>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</si>
  <si>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</si>
  <si>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</si>
  <si>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</si>
  <si>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</si>
  <si>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</si>
  <si>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</si>
  <si>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</si>
  <si>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</si>
  <si>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</si>
  <si>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</si>
  <si>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</si>
  <si>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</si>
  <si>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</si>
  <si>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</si>
  <si>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</si>
  <si>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</si>
  <si>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</si>
  <si>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</si>
  <si>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</si>
  <si>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</si>
  <si>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</si>
  <si>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</si>
  <si>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</si>
  <si>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</si>
  <si>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</si>
  <si>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</si>
  <si>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</si>
  <si>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</si>
  <si>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</si>
  <si>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</si>
  <si>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</si>
  <si>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</si>
  <si>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</si>
  <si>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</si>
  <si>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</si>
  <si>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</si>
  <si>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</si>
  <si>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</si>
  <si>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</si>
  <si>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</si>
  <si>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</si>
  <si>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</si>
  <si>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</si>
  <si>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</si>
  <si>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</si>
  <si>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</si>
  <si>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</si>
  <si>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</si>
  <si>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</si>
  <si>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</si>
  <si>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</si>
  <si>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</si>
  <si>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</si>
  <si>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</si>
  <si>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</si>
  <si>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</si>
  <si>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</si>
  <si>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</si>
  <si>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</si>
  <si>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</si>
  <si>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</si>
  <si>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</si>
  <si>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</si>
  <si>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</si>
  <si>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</si>
  <si>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</si>
  <si>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</si>
  <si>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</si>
  <si>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</si>
  <si>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</si>
  <si>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</si>
  <si>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</si>
  <si>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</si>
  <si>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</si>
  <si>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</si>
  <si>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</si>
  <si>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</si>
  <si>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</si>
  <si>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</si>
  <si>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</si>
  <si>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</si>
  <si>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</si>
  <si>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</si>
  <si>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</si>
  <si>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</si>
  <si>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</si>
  <si>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</si>
  <si>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</si>
  <si>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</si>
  <si>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</si>
  <si>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</si>
  <si>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</si>
  <si>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</si>
  <si>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</si>
  <si>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</si>
  <si>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</si>
  <si>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</si>
  <si>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</si>
  <si>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</si>
  <si>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</si>
  <si>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</si>
  <si>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</si>
  <si>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</si>
  <si>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</si>
  <si>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</si>
  <si>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</si>
  <si>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</si>
  <si>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</si>
  <si>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</si>
  <si>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</si>
  <si>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</si>
  <si>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</si>
  <si>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</si>
  <si>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</si>
  <si>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</si>
  <si>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</si>
  <si>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</si>
  <si>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</si>
  <si>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</si>
  <si>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</si>
  <si>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</si>
  <si>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</si>
  <si>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</si>
  <si>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</si>
  <si>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</si>
  <si>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</si>
  <si>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</si>
  <si>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</si>
  <si>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</si>
  <si>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</si>
  <si>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</si>
  <si>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</si>
  <si>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</si>
  <si>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</si>
  <si>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</si>
  <si>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</si>
  <si>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</si>
  <si>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</si>
  <si>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</si>
  <si>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</si>
  <si>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</si>
  <si>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</si>
  <si>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</si>
  <si>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</si>
  <si>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</si>
  <si>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</si>
  <si>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</si>
  <si>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</si>
  <si>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</si>
  <si>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</si>
  <si>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</si>
  <si>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</si>
  <si>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</si>
  <si>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</si>
  <si>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</si>
  <si>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</si>
  <si>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</si>
  <si>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</si>
  <si>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</si>
  <si>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</si>
  <si>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</si>
  <si>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</si>
  <si>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</si>
  <si>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</si>
  <si>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</si>
  <si>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</si>
  <si>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</si>
  <si>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</si>
  <si>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</si>
  <si>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</si>
  <si>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</si>
  <si>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</si>
  <si>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</si>
  <si>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</si>
  <si>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</si>
  <si>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</si>
  <si>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</si>
  <si>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</si>
  <si>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</si>
  <si>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</si>
  <si>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</si>
  <si>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</si>
  <si>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</si>
  <si>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</si>
  <si>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</si>
  <si>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</si>
  <si>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</si>
  <si>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</si>
  <si>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</si>
  <si>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</si>
  <si>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HOWARD BUFFET APOYO DESMINADO TERRESTRE</t>
  </si>
  <si>
    <t>HOWARD BUFFETT CATATUMBO SOSTENIBLE</t>
  </si>
  <si>
    <t>BID PROYECTO ATN / EE-18584-CO</t>
  </si>
  <si>
    <t>Reservas</t>
  </si>
  <si>
    <t>VALOR MAXIMO A CONSTITUIR</t>
  </si>
  <si>
    <t>VALOR CONSTITUIDO</t>
  </si>
  <si>
    <t xml:space="preserve">APC COLOMBIA </t>
  </si>
  <si>
    <t>APROPIACION VIGENTE</t>
  </si>
  <si>
    <t>%</t>
  </si>
  <si>
    <t>% META</t>
  </si>
  <si>
    <t>OBLIGADO</t>
  </si>
  <si>
    <t>POR COMPROMETER</t>
  </si>
  <si>
    <t>Gastos de Personal</t>
  </si>
  <si>
    <t>*</t>
  </si>
  <si>
    <t>Adquisición de Bienes y Servicios</t>
  </si>
  <si>
    <t>A organizaciones internacionales (Trans.Corrientes - FOCAI)</t>
  </si>
  <si>
    <t>Trasferencias Ctes Incapacidades y Licencias de Maternidad</t>
  </si>
  <si>
    <t>Gastos por TributosMultas Sanciones -Impuestos</t>
  </si>
  <si>
    <t>Gastos por TributosMultas Sanciones -Cuota de Auditaje</t>
  </si>
  <si>
    <t>FUNCIONAMIENTO</t>
  </si>
  <si>
    <t>META EN FUNCIONAMIENTO</t>
  </si>
  <si>
    <t>Aporte al fondo de contingencias</t>
  </si>
  <si>
    <t>SERVICIO DE LA DEUDA</t>
  </si>
  <si>
    <t>META EN SERVICIO DE LA DEUDA</t>
  </si>
  <si>
    <t>Contrapartidas - Nacion</t>
  </si>
  <si>
    <t>Admon Recursos de Cooperacion Internacional</t>
  </si>
  <si>
    <t>Sistema de Informacion - Nacion (**)</t>
  </si>
  <si>
    <t>Consolidacion del Sistema Nacional -Nacion</t>
  </si>
  <si>
    <t>INVERSION</t>
  </si>
  <si>
    <t>META EN INVERSIÓN</t>
  </si>
  <si>
    <t xml:space="preserve">TOTAL </t>
  </si>
  <si>
    <t xml:space="preserve">Cifras expresadas en pesos </t>
  </si>
  <si>
    <t>Meta General/Mes</t>
  </si>
  <si>
    <t>ADMINIS. DE RECURSOS DE COOPERACION INTERNACIONAL NO REEMBOLSABLE_2023</t>
  </si>
  <si>
    <t>%
Compromisos</t>
  </si>
  <si>
    <t>OBLIGACIONES</t>
  </si>
  <si>
    <t>%
Ejecución - Pagos</t>
  </si>
  <si>
    <t>GESTIÓN GENRAL (00)</t>
  </si>
  <si>
    <t>UNESCO (032)</t>
  </si>
  <si>
    <t>GOBIERNO DE COREA (033)</t>
  </si>
  <si>
    <t>GOBIERNO DE PORTUGAL (036)</t>
  </si>
  <si>
    <t>BID INFANCIA (039)</t>
  </si>
  <si>
    <t>HOWARD BUFFETT DISTRITO DE TIBÚ (042)</t>
  </si>
  <si>
    <t>GOBIERNO DE RUMANIA (043)</t>
  </si>
  <si>
    <t>HOWARD BUFFET - CANILES (044)</t>
  </si>
  <si>
    <t xml:space="preserve">           </t>
  </si>
  <si>
    <t>WARD BUFFETT INSERCIÓN LABORAL DE JÓVENES</t>
  </si>
  <si>
    <t>TOTAL GENERAL</t>
  </si>
  <si>
    <t>EJECUCION PRESUPUESTAL  AL  30 DE NOVIEMBRE  2023</t>
  </si>
  <si>
    <t>N/A</t>
  </si>
  <si>
    <t>(**)</t>
  </si>
  <si>
    <r>
      <rPr>
        <b/>
        <sz val="11"/>
        <rFont val="Calibri"/>
        <family val="2"/>
      </rPr>
      <t>(**)</t>
    </r>
    <r>
      <rPr>
        <sz val="11"/>
        <rFont val="Calibri"/>
        <family val="2"/>
      </rPr>
      <t xml:space="preserve"> Se evidenció otro reintegro por $39 millones de Amcham Colombia, por lo que se procederá en Diciembre a realizar la "anulación" de la reserva mediante resolución.</t>
    </r>
  </si>
  <si>
    <t>Saldo Disponible</t>
  </si>
  <si>
    <t>Saldo x comprometer</t>
  </si>
  <si>
    <t>Cifras en millones</t>
  </si>
  <si>
    <t>APC COLOMBIA</t>
  </si>
  <si>
    <t>Compromisos</t>
  </si>
  <si>
    <t>Obligaciones</t>
  </si>
  <si>
    <t>Rubro</t>
  </si>
  <si>
    <t>Aprop. Vigente</t>
  </si>
  <si>
    <t>$</t>
  </si>
  <si>
    <t>Meta</t>
  </si>
  <si>
    <t>% Avance</t>
  </si>
  <si>
    <t xml:space="preserve">Funcionamiento </t>
  </si>
  <si>
    <t>Servicio de la Deuda</t>
  </si>
  <si>
    <t>Inversión</t>
  </si>
  <si>
    <t>Total</t>
  </si>
  <si>
    <t>Cifras en millones de pesos</t>
  </si>
  <si>
    <t>APC</t>
  </si>
  <si>
    <t>Reserva 2022</t>
  </si>
  <si>
    <t>Pagada</t>
  </si>
  <si>
    <t>Anulada</t>
  </si>
  <si>
    <t>Expirada</t>
  </si>
  <si>
    <t>Saldo</t>
  </si>
  <si>
    <t>Adquisición de bienes y servicios</t>
  </si>
  <si>
    <t xml:space="preserve">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</si>
</sst>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dd\-mmm\-yyyy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12"/>
      <color rgb="FF000000"/>
      <name val="Verdana"/>
      <family val="2"/>
    </font>
    <font>
      <sz val="18"/>
      <name val="Arial"/>
      <family val="2"/>
    </font>
    <font>
      <sz val="12"/>
      <color rgb="FF000000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00B050"/>
      <name val="Verdana"/>
      <family val="2"/>
    </font>
    <font>
      <b/>
      <sz val="12"/>
      <color theme="9" tint="-0.499984740745262"/>
      <name val="Verdana"/>
      <family val="2"/>
    </font>
    <font>
      <b/>
      <sz val="8"/>
      <name val="Calibri"/>
      <family val="2"/>
    </font>
    <font>
      <b/>
      <sz val="8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2E2E2"/>
        <bgColor indexed="64"/>
      </patternFill>
    </fill>
  </fills>
  <borders count="3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vertical="top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vertical="top"/>
    </xf>
    <xf numFmtId="0" fontId="1" fillId="0" borderId="0" xfId="2" applyFill="1" applyAlignment="1">
      <alignment vertical="center"/>
    </xf>
    <xf numFmtId="0" fontId="1" fillId="0" borderId="3" xfId="2" applyFill="1" applyBorder="1" applyAlignment="1">
      <alignment vertical="center"/>
    </xf>
    <xf numFmtId="0" fontId="1" fillId="0" borderId="0" xfId="2" applyFill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" fillId="0" borderId="3" xfId="2" applyFill="1" applyBorder="1" applyAlignment="1">
      <alignment vertical="center" wrapText="1"/>
    </xf>
    <xf numFmtId="0" fontId="8" fillId="0" borderId="0" xfId="2" applyFont="1" applyFill="1" applyAlignment="1">
      <alignment vertical="center"/>
    </xf>
    <xf numFmtId="0" fontId="15" fillId="0" borderId="5" xfId="2" applyFont="1" applyFill="1" applyBorder="1" applyAlignment="1">
      <alignment vertical="center"/>
    </xf>
    <xf numFmtId="4" fontId="16" fillId="0" borderId="6" xfId="2" applyNumberFormat="1" applyFont="1" applyFill="1" applyBorder="1" applyAlignment="1">
      <alignment horizontal="right" vertical="center" wrapText="1"/>
    </xf>
    <xf numFmtId="10" fontId="16" fillId="0" borderId="6" xfId="3" applyNumberFormat="1" applyFont="1" applyFill="1" applyBorder="1" applyAlignment="1">
      <alignment horizontal="center" vertical="center" wrapText="1"/>
    </xf>
    <xf numFmtId="10" fontId="16" fillId="0" borderId="6" xfId="3" applyNumberFormat="1" applyFont="1" applyFill="1" applyBorder="1" applyAlignment="1">
      <alignment horizontal="right" vertical="center" wrapText="1"/>
    </xf>
    <xf numFmtId="10" fontId="16" fillId="0" borderId="7" xfId="3" applyNumberFormat="1" applyFont="1" applyFill="1" applyBorder="1" applyAlignment="1">
      <alignment horizontal="center" vertical="center" wrapText="1"/>
    </xf>
    <xf numFmtId="10" fontId="16" fillId="0" borderId="8" xfId="3" applyNumberFormat="1" applyFont="1" applyFill="1" applyBorder="1" applyAlignment="1">
      <alignment horizontal="right" vertical="center" wrapText="1"/>
    </xf>
    <xf numFmtId="4" fontId="16" fillId="0" borderId="2" xfId="2" applyNumberFormat="1" applyFont="1" applyFill="1" applyBorder="1" applyAlignment="1">
      <alignment horizontal="right" vertical="center" wrapText="1"/>
    </xf>
    <xf numFmtId="10" fontId="16" fillId="0" borderId="2" xfId="3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9" xfId="2" applyFont="1" applyFill="1" applyBorder="1" applyAlignment="1">
      <alignment vertical="center"/>
    </xf>
    <xf numFmtId="10" fontId="16" fillId="0" borderId="2" xfId="3" applyNumberFormat="1" applyFont="1" applyFill="1" applyBorder="1" applyAlignment="1">
      <alignment horizontal="right" vertical="center" wrapText="1"/>
    </xf>
    <xf numFmtId="10" fontId="16" fillId="0" borderId="10" xfId="3" applyNumberFormat="1" applyFont="1" applyFill="1" applyBorder="1" applyAlignment="1">
      <alignment horizontal="center" vertical="center" wrapText="1"/>
    </xf>
    <xf numFmtId="41" fontId="16" fillId="3" borderId="2" xfId="2" applyNumberFormat="1" applyFont="1" applyFill="1" applyBorder="1" applyAlignment="1">
      <alignment vertical="center"/>
    </xf>
    <xf numFmtId="10" fontId="16" fillId="0" borderId="2" xfId="1" applyNumberFormat="1" applyFont="1" applyFill="1" applyBorder="1" applyAlignment="1">
      <alignment horizontal="center" vertical="center"/>
    </xf>
    <xf numFmtId="10" fontId="11" fillId="0" borderId="2" xfId="3" applyNumberFormat="1" applyFont="1" applyFill="1" applyBorder="1" applyAlignment="1">
      <alignment horizontal="right" vertical="center" wrapText="1"/>
    </xf>
    <xf numFmtId="41" fontId="16" fillId="0" borderId="2" xfId="2" applyNumberFormat="1" applyFont="1" applyFill="1" applyBorder="1" applyAlignment="1">
      <alignment vertical="center"/>
    </xf>
    <xf numFmtId="9" fontId="16" fillId="0" borderId="2" xfId="1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4" fontId="9" fillId="4" borderId="2" xfId="2" applyNumberFormat="1" applyFont="1" applyFill="1" applyBorder="1" applyAlignment="1">
      <alignment horizontal="right" vertical="center" wrapText="1"/>
    </xf>
    <xf numFmtId="10" fontId="9" fillId="4" borderId="2" xfId="3" applyNumberFormat="1" applyFont="1" applyFill="1" applyBorder="1" applyAlignment="1">
      <alignment horizontal="center" vertical="center" wrapText="1"/>
    </xf>
    <xf numFmtId="10" fontId="9" fillId="4" borderId="2" xfId="3" applyNumberFormat="1" applyFont="1" applyFill="1" applyBorder="1" applyAlignment="1">
      <alignment horizontal="right" vertical="center" wrapText="1"/>
    </xf>
    <xf numFmtId="10" fontId="9" fillId="4" borderId="10" xfId="3" applyNumberFormat="1" applyFont="1" applyFill="1" applyBorder="1" applyAlignment="1">
      <alignment horizontal="center" vertical="center" wrapText="1"/>
    </xf>
    <xf numFmtId="10" fontId="9" fillId="4" borderId="8" xfId="3" applyNumberFormat="1" applyFont="1" applyFill="1" applyBorder="1" applyAlignment="1">
      <alignment horizontal="right" vertical="center" wrapText="1"/>
    </xf>
    <xf numFmtId="4" fontId="10" fillId="4" borderId="2" xfId="2" applyNumberFormat="1" applyFont="1" applyFill="1" applyBorder="1" applyAlignment="1">
      <alignment horizontal="right" vertical="center" wrapText="1"/>
    </xf>
    <xf numFmtId="10" fontId="10" fillId="4" borderId="2" xfId="1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4" fontId="9" fillId="0" borderId="12" xfId="2" applyNumberFormat="1" applyFont="1" applyFill="1" applyBorder="1" applyAlignment="1">
      <alignment horizontal="right" vertical="center" wrapText="1"/>
    </xf>
    <xf numFmtId="10" fontId="18" fillId="0" borderId="12" xfId="2" applyNumberFormat="1" applyFont="1" applyBorder="1" applyAlignment="1">
      <alignment horizontal="center" vertical="center"/>
    </xf>
    <xf numFmtId="10" fontId="16" fillId="0" borderId="12" xfId="3" applyNumberFormat="1" applyFont="1" applyFill="1" applyBorder="1" applyAlignment="1">
      <alignment horizontal="right" vertical="center" wrapText="1"/>
    </xf>
    <xf numFmtId="10" fontId="18" fillId="0" borderId="13" xfId="3" applyNumberFormat="1" applyFont="1" applyFill="1" applyBorder="1" applyAlignment="1">
      <alignment horizontal="center" vertical="center" wrapText="1"/>
    </xf>
    <xf numFmtId="10" fontId="18" fillId="0" borderId="8" xfId="3" applyNumberFormat="1" applyFont="1" applyFill="1" applyBorder="1" applyAlignment="1">
      <alignment horizontal="right" vertical="center" wrapText="1"/>
    </xf>
    <xf numFmtId="0" fontId="11" fillId="0" borderId="2" xfId="2" applyFont="1" applyFill="1" applyBorder="1" applyAlignment="1">
      <alignment horizontal="center" vertical="center"/>
    </xf>
    <xf numFmtId="9" fontId="16" fillId="0" borderId="2" xfId="1" applyFont="1" applyFill="1" applyBorder="1" applyAlignment="1">
      <alignment horizontal="center" vertical="center"/>
    </xf>
    <xf numFmtId="9" fontId="10" fillId="4" borderId="2" xfId="1" applyNumberFormat="1" applyFont="1" applyFill="1" applyBorder="1" applyAlignment="1">
      <alignment horizontal="center" vertical="center"/>
    </xf>
    <xf numFmtId="10" fontId="18" fillId="0" borderId="12" xfId="2" applyNumberFormat="1" applyFont="1" applyBorder="1" applyAlignment="1">
      <alignment vertical="center"/>
    </xf>
    <xf numFmtId="0" fontId="10" fillId="0" borderId="5" xfId="2" applyFont="1" applyFill="1" applyBorder="1" applyAlignment="1">
      <alignment horizontal="left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right" vertical="center"/>
    </xf>
    <xf numFmtId="0" fontId="15" fillId="0" borderId="9" xfId="2" applyFont="1" applyFill="1" applyBorder="1" applyAlignment="1">
      <alignment horizontal="left" vertical="center" wrapText="1"/>
    </xf>
    <xf numFmtId="0" fontId="1" fillId="0" borderId="0" xfId="2" applyFill="1" applyAlignment="1">
      <alignment horizontal="right" vertical="center"/>
    </xf>
    <xf numFmtId="0" fontId="10" fillId="0" borderId="9" xfId="2" applyFont="1" applyFill="1" applyBorder="1" applyAlignment="1">
      <alignment horizontal="left" vertical="center"/>
    </xf>
    <xf numFmtId="10" fontId="16" fillId="0" borderId="2" xfId="2" applyNumberFormat="1" applyFont="1" applyFill="1" applyBorder="1" applyAlignment="1">
      <alignment vertical="center"/>
    </xf>
    <xf numFmtId="0" fontId="10" fillId="5" borderId="14" xfId="2" applyFont="1" applyFill="1" applyBorder="1" applyAlignment="1">
      <alignment horizontal="center" vertical="center" wrapText="1"/>
    </xf>
    <xf numFmtId="4" fontId="9" fillId="5" borderId="15" xfId="2" applyNumberFormat="1" applyFont="1" applyFill="1" applyBorder="1" applyAlignment="1">
      <alignment vertical="center" wrapText="1"/>
    </xf>
    <xf numFmtId="10" fontId="9" fillId="5" borderId="15" xfId="3" applyNumberFormat="1" applyFont="1" applyFill="1" applyBorder="1" applyAlignment="1">
      <alignment horizontal="center" vertical="center" wrapText="1"/>
    </xf>
    <xf numFmtId="10" fontId="9" fillId="5" borderId="15" xfId="3" applyNumberFormat="1" applyFont="1" applyFill="1" applyBorder="1" applyAlignment="1">
      <alignment vertical="center" wrapText="1"/>
    </xf>
    <xf numFmtId="10" fontId="9" fillId="5" borderId="16" xfId="3" applyNumberFormat="1" applyFont="1" applyFill="1" applyBorder="1" applyAlignment="1">
      <alignment horizontal="center" vertical="center" wrapText="1"/>
    </xf>
    <xf numFmtId="10" fontId="9" fillId="5" borderId="8" xfId="3" applyNumberFormat="1" applyFont="1" applyFill="1" applyBorder="1" applyAlignment="1">
      <alignment vertical="center" wrapText="1"/>
    </xf>
    <xf numFmtId="4" fontId="9" fillId="5" borderId="2" xfId="2" applyNumberFormat="1" applyFont="1" applyFill="1" applyBorder="1" applyAlignment="1">
      <alignment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 wrapText="1"/>
    </xf>
    <xf numFmtId="4" fontId="7" fillId="0" borderId="0" xfId="2" applyNumberFormat="1" applyFont="1" applyFill="1" applyBorder="1" applyAlignment="1">
      <alignment vertical="center" wrapText="1"/>
    </xf>
    <xf numFmtId="9" fontId="7" fillId="0" borderId="0" xfId="3" applyFont="1" applyFill="1" applyBorder="1" applyAlignment="1">
      <alignment vertical="center" wrapText="1"/>
    </xf>
    <xf numFmtId="4" fontId="7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" fillId="0" borderId="0" xfId="2" applyNumberFormat="1" applyFill="1" applyAlignment="1">
      <alignment vertical="center"/>
    </xf>
    <xf numFmtId="3" fontId="9" fillId="0" borderId="0" xfId="2" applyNumberFormat="1" applyFont="1" applyFill="1" applyBorder="1" applyAlignment="1">
      <alignment vertical="center" wrapText="1"/>
    </xf>
    <xf numFmtId="0" fontId="10" fillId="0" borderId="17" xfId="2" applyFont="1" applyFill="1" applyBorder="1" applyAlignment="1">
      <alignment horizontal="right" vertical="center" wrapText="1"/>
    </xf>
    <xf numFmtId="3" fontId="10" fillId="0" borderId="17" xfId="2" applyNumberFormat="1" applyFont="1" applyFill="1" applyBorder="1" applyAlignment="1">
      <alignment vertical="center"/>
    </xf>
    <xf numFmtId="0" fontId="1" fillId="0" borderId="20" xfId="2" applyFill="1" applyBorder="1" applyAlignment="1">
      <alignment vertical="center"/>
    </xf>
    <xf numFmtId="0" fontId="11" fillId="0" borderId="20" xfId="2" applyFont="1" applyFill="1" applyBorder="1" applyAlignment="1">
      <alignment horizontal="right" vertical="center" wrapText="1"/>
    </xf>
    <xf numFmtId="3" fontId="11" fillId="0" borderId="0" xfId="2" quotePrefix="1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left" vertical="center"/>
    </xf>
    <xf numFmtId="4" fontId="16" fillId="0" borderId="2" xfId="4" applyNumberFormat="1" applyFont="1" applyFill="1" applyBorder="1" applyAlignment="1">
      <alignment horizontal="right" vertical="center" wrapText="1"/>
    </xf>
    <xf numFmtId="4" fontId="11" fillId="0" borderId="2" xfId="4" applyNumberFormat="1" applyFont="1" applyFill="1" applyBorder="1" applyAlignment="1">
      <alignment horizontal="right" vertical="center" wrapText="1"/>
    </xf>
    <xf numFmtId="3" fontId="16" fillId="0" borderId="9" xfId="2" applyNumberFormat="1" applyFont="1" applyFill="1" applyBorder="1" applyAlignment="1">
      <alignment horizontal="left" vertical="center"/>
    </xf>
    <xf numFmtId="49" fontId="16" fillId="0" borderId="9" xfId="2" applyNumberFormat="1" applyFont="1" applyFill="1" applyBorder="1" applyAlignment="1">
      <alignment vertical="center" wrapText="1"/>
    </xf>
    <xf numFmtId="0" fontId="16" fillId="0" borderId="9" xfId="2" applyFont="1" applyFill="1" applyBorder="1" applyAlignment="1">
      <alignment vertical="center"/>
    </xf>
    <xf numFmtId="0" fontId="1" fillId="0" borderId="0" xfId="2" applyFont="1" applyFill="1" applyAlignment="1">
      <alignment horizontal="right" vertical="center"/>
    </xf>
    <xf numFmtId="0" fontId="16" fillId="0" borderId="26" xfId="2" applyFont="1" applyFill="1" applyBorder="1" applyAlignment="1">
      <alignment horizontal="left" vertical="center"/>
    </xf>
    <xf numFmtId="4" fontId="16" fillId="0" borderId="4" xfId="4" applyNumberFormat="1" applyFont="1" applyFill="1" applyBorder="1" applyAlignment="1">
      <alignment horizontal="right" vertical="center" wrapText="1"/>
    </xf>
    <xf numFmtId="4" fontId="11" fillId="0" borderId="4" xfId="4" applyNumberFormat="1" applyFont="1" applyFill="1" applyBorder="1" applyAlignment="1">
      <alignment horizontal="right" vertical="center" wrapText="1"/>
    </xf>
    <xf numFmtId="0" fontId="10" fillId="4" borderId="11" xfId="2" applyFont="1" applyFill="1" applyBorder="1" applyAlignment="1">
      <alignment vertical="center"/>
    </xf>
    <xf numFmtId="4" fontId="15" fillId="4" borderId="12" xfId="2" applyNumberFormat="1" applyFont="1" applyFill="1" applyBorder="1" applyAlignment="1">
      <alignment vertical="center"/>
    </xf>
    <xf numFmtId="4" fontId="10" fillId="4" borderId="12" xfId="2" applyNumberFormat="1" applyFont="1" applyFill="1" applyBorder="1" applyAlignment="1">
      <alignment vertical="center"/>
    </xf>
    <xf numFmtId="4" fontId="1" fillId="0" borderId="0" xfId="2" applyNumberFormat="1" applyFill="1" applyAlignment="1">
      <alignment vertical="center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left" vertical="top" wrapText="1" readingOrder="1"/>
    </xf>
    <xf numFmtId="0" fontId="4" fillId="6" borderId="1" xfId="0" applyNumberFormat="1" applyFont="1" applyFill="1" applyBorder="1" applyAlignment="1">
      <alignment vertical="center" wrapText="1" readingOrder="1"/>
    </xf>
    <xf numFmtId="164" fontId="4" fillId="6" borderId="1" xfId="0" applyNumberFormat="1" applyFont="1" applyFill="1" applyBorder="1" applyAlignment="1">
      <alignment horizontal="right" vertical="center" wrapText="1" readingOrder="1"/>
    </xf>
    <xf numFmtId="0" fontId="2" fillId="6" borderId="0" xfId="0" applyFont="1" applyFill="1" applyBorder="1"/>
    <xf numFmtId="3" fontId="20" fillId="0" borderId="0" xfId="2" applyNumberFormat="1" applyFont="1" applyFill="1" applyBorder="1" applyAlignment="1">
      <alignment vertical="center" wrapText="1"/>
    </xf>
    <xf numFmtId="3" fontId="15" fillId="0" borderId="17" xfId="2" applyNumberFormat="1" applyFont="1" applyFill="1" applyBorder="1" applyAlignment="1">
      <alignment vertical="center"/>
    </xf>
    <xf numFmtId="10" fontId="20" fillId="0" borderId="0" xfId="3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left" vertical="top" wrapText="1" readingOrder="1"/>
    </xf>
    <xf numFmtId="0" fontId="4" fillId="7" borderId="1" xfId="0" applyNumberFormat="1" applyFont="1" applyFill="1" applyBorder="1" applyAlignment="1">
      <alignment vertical="center" wrapText="1" readingOrder="1"/>
    </xf>
    <xf numFmtId="164" fontId="4" fillId="7" borderId="1" xfId="0" applyNumberFormat="1" applyFont="1" applyFill="1" applyBorder="1" applyAlignment="1">
      <alignment horizontal="right" vertical="center" wrapText="1" readingOrder="1"/>
    </xf>
    <xf numFmtId="0" fontId="2" fillId="7" borderId="0" xfId="0" applyFont="1" applyFill="1" applyBorder="1"/>
    <xf numFmtId="0" fontId="4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left" vertical="top" wrapText="1" readingOrder="1"/>
    </xf>
    <xf numFmtId="0" fontId="4" fillId="8" borderId="1" xfId="0" applyNumberFormat="1" applyFont="1" applyFill="1" applyBorder="1" applyAlignment="1">
      <alignment vertical="center" wrapText="1" readingOrder="1"/>
    </xf>
    <xf numFmtId="164" fontId="4" fillId="8" borderId="1" xfId="0" applyNumberFormat="1" applyFont="1" applyFill="1" applyBorder="1" applyAlignment="1">
      <alignment horizontal="right" vertical="center" wrapText="1" readingOrder="1"/>
    </xf>
    <xf numFmtId="0" fontId="2" fillId="8" borderId="0" xfId="0" applyFont="1" applyFill="1" applyBorder="1"/>
    <xf numFmtId="0" fontId="4" fillId="9" borderId="1" xfId="0" applyNumberFormat="1" applyFont="1" applyFill="1" applyBorder="1" applyAlignment="1">
      <alignment horizontal="center" vertical="center" wrapText="1" readingOrder="1"/>
    </xf>
    <xf numFmtId="0" fontId="4" fillId="9" borderId="1" xfId="0" applyNumberFormat="1" applyFont="1" applyFill="1" applyBorder="1" applyAlignment="1">
      <alignment horizontal="left" vertical="top" wrapText="1" readingOrder="1"/>
    </xf>
    <xf numFmtId="0" fontId="4" fillId="9" borderId="1" xfId="0" applyNumberFormat="1" applyFont="1" applyFill="1" applyBorder="1" applyAlignment="1">
      <alignment vertical="center" wrapText="1" readingOrder="1"/>
    </xf>
    <xf numFmtId="164" fontId="4" fillId="9" borderId="1" xfId="0" applyNumberFormat="1" applyFont="1" applyFill="1" applyBorder="1" applyAlignment="1">
      <alignment horizontal="right" vertical="center" wrapText="1" readingOrder="1"/>
    </xf>
    <xf numFmtId="0" fontId="2" fillId="9" borderId="0" xfId="0" applyFont="1" applyFill="1" applyBorder="1"/>
    <xf numFmtId="0" fontId="4" fillId="10" borderId="1" xfId="0" applyNumberFormat="1" applyFont="1" applyFill="1" applyBorder="1" applyAlignment="1">
      <alignment horizontal="center" vertical="center" wrapText="1" readingOrder="1"/>
    </xf>
    <xf numFmtId="0" fontId="4" fillId="10" borderId="1" xfId="0" applyNumberFormat="1" applyFont="1" applyFill="1" applyBorder="1" applyAlignment="1">
      <alignment horizontal="left" vertical="top" wrapText="1" readingOrder="1"/>
    </xf>
    <xf numFmtId="0" fontId="4" fillId="10" borderId="1" xfId="0" applyNumberFormat="1" applyFont="1" applyFill="1" applyBorder="1" applyAlignment="1">
      <alignment vertical="center" wrapText="1" readingOrder="1"/>
    </xf>
    <xf numFmtId="164" fontId="4" fillId="10" borderId="1" xfId="0" applyNumberFormat="1" applyFont="1" applyFill="1" applyBorder="1" applyAlignment="1">
      <alignment horizontal="right" vertical="center" wrapText="1" readingOrder="1"/>
    </xf>
    <xf numFmtId="0" fontId="2" fillId="10" borderId="0" xfId="0" applyFont="1" applyFill="1" applyBorder="1"/>
    <xf numFmtId="0" fontId="4" fillId="11" borderId="1" xfId="0" applyNumberFormat="1" applyFont="1" applyFill="1" applyBorder="1" applyAlignment="1">
      <alignment horizontal="center" vertical="center" wrapText="1" readingOrder="1"/>
    </xf>
    <xf numFmtId="0" fontId="4" fillId="11" borderId="1" xfId="0" applyNumberFormat="1" applyFont="1" applyFill="1" applyBorder="1" applyAlignment="1">
      <alignment horizontal="left" vertical="top" wrapText="1" readingOrder="1"/>
    </xf>
    <xf numFmtId="0" fontId="4" fillId="11" borderId="1" xfId="0" applyNumberFormat="1" applyFont="1" applyFill="1" applyBorder="1" applyAlignment="1">
      <alignment vertical="center" wrapText="1" readingOrder="1"/>
    </xf>
    <xf numFmtId="164" fontId="4" fillId="11" borderId="1" xfId="0" applyNumberFormat="1" applyFont="1" applyFill="1" applyBorder="1" applyAlignment="1">
      <alignment horizontal="right" vertical="center" wrapText="1" readingOrder="1"/>
    </xf>
    <xf numFmtId="0" fontId="2" fillId="11" borderId="0" xfId="0" applyFont="1" applyFill="1" applyBorder="1"/>
    <xf numFmtId="0" fontId="4" fillId="12" borderId="1" xfId="0" applyNumberFormat="1" applyFont="1" applyFill="1" applyBorder="1" applyAlignment="1">
      <alignment horizontal="center" vertical="center" wrapText="1" readingOrder="1"/>
    </xf>
    <xf numFmtId="0" fontId="4" fillId="12" borderId="1" xfId="0" applyNumberFormat="1" applyFont="1" applyFill="1" applyBorder="1" applyAlignment="1">
      <alignment horizontal="left" vertical="top" wrapText="1" readingOrder="1"/>
    </xf>
    <xf numFmtId="0" fontId="4" fillId="12" borderId="1" xfId="0" applyNumberFormat="1" applyFont="1" applyFill="1" applyBorder="1" applyAlignment="1">
      <alignment vertical="center" wrapText="1" readingOrder="1"/>
    </xf>
    <xf numFmtId="164" fontId="4" fillId="12" borderId="1" xfId="0" applyNumberFormat="1" applyFont="1" applyFill="1" applyBorder="1" applyAlignment="1">
      <alignment horizontal="right" vertical="center" wrapText="1" readingOrder="1"/>
    </xf>
    <xf numFmtId="0" fontId="2" fillId="12" borderId="0" xfId="0" applyFont="1" applyFill="1" applyBorder="1"/>
    <xf numFmtId="0" fontId="4" fillId="13" borderId="1" xfId="0" applyNumberFormat="1" applyFont="1" applyFill="1" applyBorder="1" applyAlignment="1">
      <alignment horizontal="center" vertical="center" wrapText="1" readingOrder="1"/>
    </xf>
    <xf numFmtId="0" fontId="4" fillId="13" borderId="1" xfId="0" applyNumberFormat="1" applyFont="1" applyFill="1" applyBorder="1" applyAlignment="1">
      <alignment horizontal="left" vertical="top" wrapText="1" readingOrder="1"/>
    </xf>
    <xf numFmtId="0" fontId="4" fillId="13" borderId="1" xfId="0" applyNumberFormat="1" applyFont="1" applyFill="1" applyBorder="1" applyAlignment="1">
      <alignment vertical="center" wrapText="1" readingOrder="1"/>
    </xf>
    <xf numFmtId="164" fontId="4" fillId="13" borderId="1" xfId="0" applyNumberFormat="1" applyFont="1" applyFill="1" applyBorder="1" applyAlignment="1">
      <alignment horizontal="right" vertical="center" wrapText="1" readingOrder="1"/>
    </xf>
    <xf numFmtId="0" fontId="2" fillId="13" borderId="0" xfId="0" applyFont="1" applyFill="1" applyBorder="1"/>
    <xf numFmtId="0" fontId="4" fillId="14" borderId="1" xfId="0" applyNumberFormat="1" applyFont="1" applyFill="1" applyBorder="1" applyAlignment="1">
      <alignment horizontal="center" vertical="center" wrapText="1" readingOrder="1"/>
    </xf>
    <xf numFmtId="0" fontId="4" fillId="14" borderId="1" xfId="0" applyNumberFormat="1" applyFont="1" applyFill="1" applyBorder="1" applyAlignment="1">
      <alignment horizontal="left" vertical="top" wrapText="1" readingOrder="1"/>
    </xf>
    <xf numFmtId="0" fontId="4" fillId="14" borderId="1" xfId="0" applyNumberFormat="1" applyFont="1" applyFill="1" applyBorder="1" applyAlignment="1">
      <alignment vertical="center" wrapText="1" readingOrder="1"/>
    </xf>
    <xf numFmtId="164" fontId="4" fillId="14" borderId="1" xfId="0" applyNumberFormat="1" applyFont="1" applyFill="1" applyBorder="1" applyAlignment="1">
      <alignment horizontal="right" vertical="center" wrapText="1" readingOrder="1"/>
    </xf>
    <xf numFmtId="0" fontId="2" fillId="14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vertical="center"/>
    </xf>
    <xf numFmtId="7" fontId="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7" fillId="0" borderId="0" xfId="3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 readingOrder="1"/>
    </xf>
    <xf numFmtId="0" fontId="23" fillId="4" borderId="1" xfId="0" applyNumberFormat="1" applyFont="1" applyFill="1" applyBorder="1" applyAlignment="1">
      <alignment horizontal="left" vertical="top" wrapText="1" readingOrder="1"/>
    </xf>
    <xf numFmtId="0" fontId="23" fillId="4" borderId="1" xfId="0" applyNumberFormat="1" applyFont="1" applyFill="1" applyBorder="1" applyAlignment="1">
      <alignment vertical="center" wrapText="1" readingOrder="1"/>
    </xf>
    <xf numFmtId="164" fontId="23" fillId="4" borderId="1" xfId="0" applyNumberFormat="1" applyFont="1" applyFill="1" applyBorder="1" applyAlignment="1">
      <alignment horizontal="right" vertical="center" wrapText="1" readingOrder="1"/>
    </xf>
    <xf numFmtId="0" fontId="24" fillId="4" borderId="0" xfId="0" applyFont="1" applyFill="1" applyBorder="1"/>
    <xf numFmtId="0" fontId="24" fillId="0" borderId="0" xfId="0" applyFont="1" applyFill="1" applyBorder="1"/>
    <xf numFmtId="7" fontId="24" fillId="15" borderId="2" xfId="0" applyNumberFormat="1" applyFont="1" applyFill="1" applyBorder="1"/>
    <xf numFmtId="7" fontId="24" fillId="6" borderId="2" xfId="0" applyNumberFormat="1" applyFont="1" applyFill="1" applyBorder="1"/>
    <xf numFmtId="0" fontId="25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vertical="center" wrapText="1"/>
    </xf>
    <xf numFmtId="0" fontId="25" fillId="16" borderId="2" xfId="0" applyFont="1" applyFill="1" applyBorder="1" applyAlignment="1">
      <alignment horizontal="center" vertical="center" wrapText="1" readingOrder="1"/>
    </xf>
    <xf numFmtId="0" fontId="27" fillId="0" borderId="2" xfId="0" applyFont="1" applyFill="1" applyBorder="1" applyAlignment="1">
      <alignment horizontal="left" vertical="center" wrapText="1" readingOrder="1"/>
    </xf>
    <xf numFmtId="3" fontId="27" fillId="0" borderId="2" xfId="0" applyNumberFormat="1" applyFont="1" applyFill="1" applyBorder="1" applyAlignment="1">
      <alignment horizontal="right" vertical="center" wrapText="1" readingOrder="1"/>
    </xf>
    <xf numFmtId="4" fontId="27" fillId="0" borderId="2" xfId="0" applyNumberFormat="1" applyFont="1" applyFill="1" applyBorder="1" applyAlignment="1">
      <alignment horizontal="right" vertical="center" wrapText="1" readingOrder="1"/>
    </xf>
    <xf numFmtId="10" fontId="27" fillId="0" borderId="2" xfId="0" applyNumberFormat="1" applyFont="1" applyFill="1" applyBorder="1" applyAlignment="1">
      <alignment horizontal="right" vertical="center" wrapText="1" readingOrder="1"/>
    </xf>
    <xf numFmtId="10" fontId="28" fillId="0" borderId="2" xfId="0" applyNumberFormat="1" applyFont="1" applyFill="1" applyBorder="1" applyAlignment="1">
      <alignment horizontal="right" vertical="center" wrapText="1" readingOrder="1"/>
    </xf>
    <xf numFmtId="0" fontId="21" fillId="0" borderId="0" xfId="0" applyFont="1" applyFill="1" applyBorder="1" applyAlignment="1">
      <alignment vertical="center" readingOrder="1"/>
    </xf>
    <xf numFmtId="10" fontId="29" fillId="0" borderId="2" xfId="0" applyNumberFormat="1" applyFont="1" applyFill="1" applyBorder="1" applyAlignment="1">
      <alignment horizontal="right" vertical="center" wrapText="1" readingOrder="1"/>
    </xf>
    <xf numFmtId="0" fontId="25" fillId="17" borderId="2" xfId="0" applyFont="1" applyFill="1" applyBorder="1" applyAlignment="1">
      <alignment horizontal="center" vertical="center" wrapText="1" readingOrder="1"/>
    </xf>
    <xf numFmtId="3" fontId="25" fillId="17" borderId="2" xfId="0" applyNumberFormat="1" applyFont="1" applyFill="1" applyBorder="1" applyAlignment="1">
      <alignment horizontal="right" vertical="center" wrapText="1" readingOrder="1"/>
    </xf>
    <xf numFmtId="4" fontId="25" fillId="17" borderId="2" xfId="0" applyNumberFormat="1" applyFont="1" applyFill="1" applyBorder="1" applyAlignment="1">
      <alignment horizontal="right" vertical="center" wrapText="1" readingOrder="1"/>
    </xf>
    <xf numFmtId="10" fontId="25" fillId="17" borderId="2" xfId="0" applyNumberFormat="1" applyFont="1" applyFill="1" applyBorder="1" applyAlignment="1">
      <alignment horizontal="right" vertical="center" wrapText="1" readingOrder="1"/>
    </xf>
    <xf numFmtId="10" fontId="30" fillId="17" borderId="2" xfId="0" applyNumberFormat="1" applyFont="1" applyFill="1" applyBorder="1" applyAlignment="1">
      <alignment horizontal="right" vertical="center" wrapText="1" readingOrder="1"/>
    </xf>
    <xf numFmtId="0" fontId="31" fillId="0" borderId="0" xfId="0" applyFont="1" applyFill="1" applyBorder="1"/>
    <xf numFmtId="0" fontId="22" fillId="18" borderId="0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wrapText="1" readingOrder="1"/>
    </xf>
    <xf numFmtId="4" fontId="21" fillId="0" borderId="0" xfId="0" applyNumberFormat="1" applyFont="1" applyFill="1" applyBorder="1" applyAlignment="1">
      <alignment vertical="center" wrapText="1" readingOrder="1"/>
    </xf>
    <xf numFmtId="4" fontId="21" fillId="0" borderId="0" xfId="0" applyNumberFormat="1" applyFont="1" applyFill="1" applyBorder="1" applyAlignment="1">
      <alignment horizontal="right" vertical="center" wrapText="1" readingOrder="1"/>
    </xf>
    <xf numFmtId="10" fontId="21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wrapText="1" readingOrder="1"/>
    </xf>
    <xf numFmtId="4" fontId="22" fillId="0" borderId="0" xfId="0" applyNumberFormat="1" applyFont="1" applyFill="1" applyBorder="1" applyAlignment="1">
      <alignment vertical="center" wrapText="1" readingOrder="1"/>
    </xf>
    <xf numFmtId="4" fontId="22" fillId="0" borderId="0" xfId="0" applyNumberFormat="1" applyFont="1" applyFill="1" applyBorder="1" applyAlignment="1">
      <alignment horizontal="right" vertical="center" wrapText="1" readingOrder="1"/>
    </xf>
    <xf numFmtId="10" fontId="22" fillId="0" borderId="0" xfId="1" applyNumberFormat="1" applyFont="1" applyFill="1" applyBorder="1" applyAlignment="1">
      <alignment horizontal="right" vertical="center" wrapText="1" readingOrder="1"/>
    </xf>
    <xf numFmtId="10" fontId="22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0" fontId="22" fillId="18" borderId="30" xfId="0" applyFont="1" applyFill="1" applyBorder="1" applyAlignment="1">
      <alignment vertical="center" wrapText="1" readingOrder="1"/>
    </xf>
    <xf numFmtId="4" fontId="22" fillId="18" borderId="30" xfId="0" applyNumberFormat="1" applyFont="1" applyFill="1" applyBorder="1" applyAlignment="1">
      <alignment vertical="center" wrapText="1" readingOrder="1"/>
    </xf>
    <xf numFmtId="4" fontId="22" fillId="18" borderId="30" xfId="0" applyNumberFormat="1" applyFont="1" applyFill="1" applyBorder="1" applyAlignment="1">
      <alignment horizontal="right" vertical="center" wrapText="1" readingOrder="1"/>
    </xf>
    <xf numFmtId="10" fontId="22" fillId="18" borderId="30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readingOrder="1"/>
    </xf>
    <xf numFmtId="4" fontId="21" fillId="0" borderId="0" xfId="0" applyNumberFormat="1" applyFont="1" applyFill="1" applyBorder="1"/>
    <xf numFmtId="0" fontId="21" fillId="0" borderId="0" xfId="0" quotePrefix="1" applyFont="1" applyFill="1" applyBorder="1"/>
    <xf numFmtId="0" fontId="16" fillId="3" borderId="26" xfId="2" applyFont="1" applyFill="1" applyBorder="1" applyAlignment="1">
      <alignment horizontal="left" vertical="center"/>
    </xf>
    <xf numFmtId="4" fontId="16" fillId="3" borderId="2" xfId="4" applyNumberFormat="1" applyFont="1" applyFill="1" applyBorder="1" applyAlignment="1">
      <alignment horizontal="right" vertical="center" wrapText="1"/>
    </xf>
    <xf numFmtId="4" fontId="11" fillId="3" borderId="2" xfId="4" applyNumberFormat="1" applyFont="1" applyFill="1" applyBorder="1" applyAlignment="1">
      <alignment horizontal="right" vertical="center" wrapText="1"/>
    </xf>
    <xf numFmtId="0" fontId="1" fillId="3" borderId="20" xfId="2" applyFill="1" applyBorder="1" applyAlignment="1">
      <alignment vertical="center"/>
    </xf>
    <xf numFmtId="0" fontId="1" fillId="3" borderId="0" xfId="2" applyFill="1" applyAlignment="1">
      <alignment vertical="center"/>
    </xf>
    <xf numFmtId="4" fontId="1" fillId="3" borderId="20" xfId="2" applyNumberFormat="1" applyFill="1" applyBorder="1" applyAlignment="1">
      <alignment vertical="center"/>
    </xf>
    <xf numFmtId="10" fontId="16" fillId="0" borderId="24" xfId="3" applyNumberFormat="1" applyFont="1" applyFill="1" applyBorder="1" applyAlignment="1">
      <alignment horizontal="center" vertical="center" wrapText="1"/>
    </xf>
    <xf numFmtId="10" fontId="16" fillId="0" borderId="8" xfId="3" applyNumberFormat="1" applyFont="1" applyFill="1" applyBorder="1" applyAlignment="1">
      <alignment horizontal="center" vertical="center" wrapText="1"/>
    </xf>
    <xf numFmtId="10" fontId="16" fillId="0" borderId="25" xfId="3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10" fontId="16" fillId="3" borderId="24" xfId="3" applyNumberFormat="1" applyFont="1" applyFill="1" applyBorder="1" applyAlignment="1">
      <alignment horizontal="center" vertical="center" wrapText="1"/>
    </xf>
    <xf numFmtId="10" fontId="16" fillId="3" borderId="8" xfId="3" applyNumberFormat="1" applyFont="1" applyFill="1" applyBorder="1" applyAlignment="1">
      <alignment horizontal="center" vertical="center" wrapText="1"/>
    </xf>
    <xf numFmtId="10" fontId="16" fillId="3" borderId="25" xfId="3" applyNumberFormat="1" applyFont="1" applyFill="1" applyBorder="1" applyAlignment="1">
      <alignment horizontal="center" vertical="center" wrapText="1"/>
    </xf>
    <xf numFmtId="10" fontId="10" fillId="4" borderId="27" xfId="3" applyNumberFormat="1" applyFont="1" applyFill="1" applyBorder="1" applyAlignment="1">
      <alignment horizontal="center" vertical="center"/>
    </xf>
    <xf numFmtId="10" fontId="10" fillId="4" borderId="28" xfId="3" applyNumberFormat="1" applyFont="1" applyFill="1" applyBorder="1" applyAlignment="1">
      <alignment horizontal="center" vertical="center"/>
    </xf>
    <xf numFmtId="10" fontId="10" fillId="4" borderId="29" xfId="3" applyNumberFormat="1" applyFont="1" applyFill="1" applyBorder="1" applyAlignment="1">
      <alignment horizontal="center" vertical="center"/>
    </xf>
    <xf numFmtId="0" fontId="25" fillId="16" borderId="2" xfId="0" applyFont="1" applyFill="1" applyBorder="1" applyAlignment="1">
      <alignment horizontal="center" vertical="center" wrapText="1" readingOrder="1"/>
    </xf>
    <xf numFmtId="165" fontId="32" fillId="0" borderId="0" xfId="0" applyNumberFormat="1" applyFont="1" applyFill="1" applyBorder="1" applyAlignment="1">
      <alignment horizontal="right"/>
    </xf>
  </cellXfs>
  <cellStyles count="5">
    <cellStyle name="Millares 2" xfId="4"/>
    <cellStyle name="Normal" xfId="0" builtinId="0"/>
    <cellStyle name="Normal 2" xfId="2"/>
    <cellStyle name="Porcentaje" xfId="1" builtinId="5"/>
    <cellStyle name="Porcentaje 2" xfId="3"/>
  </cellStyles>
  <dxfs count="24"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FFCCCC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1.%20ENERO/EjecucionReservas_31en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EJECUCI&#211;N%20PRESUPUESTAL_2023/10.%20OCTUBRE/EjecucionPresupuestal_31oct2023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023%20PPTO/INFORMES/PRESIDENCIA/7.%20JULIO/EjecucionPresupuestal_31ju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Reserva"/>
      <sheetName val="ER_Millones$"/>
      <sheetName val="UE_00"/>
      <sheetName val="UE_005"/>
      <sheetName val="UE_006"/>
      <sheetName val="Verificación"/>
      <sheetName val="Análisis"/>
    </sheetNames>
    <sheetDataSet>
      <sheetData sheetId="0"/>
      <sheetData sheetId="1">
        <row r="8">
          <cell r="S8">
            <v>6726595076.3000002</v>
          </cell>
        </row>
        <row r="9">
          <cell r="S9">
            <v>5409314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EjecucionDesagregada"/>
      <sheetName val="EjecuciónReservas"/>
      <sheetName val="Análisis"/>
    </sheetNames>
    <sheetDataSet>
      <sheetData sheetId="0">
        <row r="13">
          <cell r="X13">
            <v>17522815</v>
          </cell>
          <cell r="Y13">
            <v>17522815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Agregada"/>
      <sheetName val="EjecucionDesagregada"/>
      <sheetName val="EjecucionReservas"/>
      <sheetName val="Analisis"/>
      <sheetName val="Cuadro"/>
      <sheetName val="Reservas"/>
    </sheetNames>
    <sheetDataSet>
      <sheetData sheetId="0"/>
      <sheetData sheetId="1"/>
      <sheetData sheetId="2"/>
      <sheetData sheetId="3">
        <row r="14">
          <cell r="C14">
            <v>17522815</v>
          </cell>
        </row>
        <row r="20">
          <cell r="C20">
            <v>16666700000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showGridLines="0" topLeftCell="C1" zoomScale="130" zoomScaleNormal="130" workbookViewId="0">
      <selection activeCell="AD8" sqref="AD8"/>
    </sheetView>
  </sheetViews>
  <sheetFormatPr baseColWidth="10" defaultRowHeight="15" x14ac:dyDescent="0.25"/>
  <cols>
    <col min="1" max="1" width="8.42578125" customWidth="1"/>
    <col min="2" max="2" width="14" customWidth="1"/>
    <col min="3" max="3" width="11.140625" customWidth="1"/>
    <col min="4" max="11" width="5.42578125" hidden="1" customWidth="1"/>
    <col min="12" max="12" width="6.7109375" hidden="1" customWidth="1"/>
    <col min="13" max="13" width="9.5703125" customWidth="1"/>
    <col min="14" max="14" width="4.42578125" bestFit="1" customWidth="1"/>
    <col min="15" max="15" width="3.85546875" bestFit="1" customWidth="1"/>
    <col min="16" max="16" width="19.5703125" customWidth="1"/>
    <col min="17" max="19" width="18.85546875" hidden="1" customWidth="1"/>
    <col min="20" max="20" width="18.85546875" customWidth="1"/>
    <col min="21" max="21" width="15.42578125" bestFit="1" customWidth="1"/>
    <col min="22" max="22" width="15.140625" bestFit="1" customWidth="1"/>
    <col min="23" max="23" width="15.5703125" bestFit="1" customWidth="1"/>
    <col min="24" max="25" width="15.140625" bestFit="1" customWidth="1"/>
    <col min="26" max="26" width="15.140625" hidden="1" customWidth="1"/>
    <col min="27" max="27" width="15.140625" bestFit="1" customWidth="1"/>
    <col min="28" max="28" width="0" hidden="1" customWidth="1"/>
    <col min="29" max="29" width="6.42578125" customWidth="1"/>
    <col min="30" max="31" width="16.28515625" bestFit="1" customWidth="1"/>
  </cols>
  <sheetData>
    <row r="1" spans="1:32" ht="24" x14ac:dyDescent="0.25">
      <c r="A1" s="1" t="s">
        <v>0</v>
      </c>
      <c r="B1" s="2">
        <v>2023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32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32" ht="24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32" ht="24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32" ht="24" customHeight="1" x14ac:dyDescent="0.25">
      <c r="A5" s="102" t="s">
        <v>33</v>
      </c>
      <c r="B5" s="103" t="s">
        <v>34</v>
      </c>
      <c r="C5" s="104" t="s">
        <v>35</v>
      </c>
      <c r="D5" s="102" t="s">
        <v>36</v>
      </c>
      <c r="E5" s="102" t="s">
        <v>37</v>
      </c>
      <c r="F5" s="102" t="s">
        <v>37</v>
      </c>
      <c r="G5" s="102" t="s">
        <v>37</v>
      </c>
      <c r="H5" s="102"/>
      <c r="I5" s="102"/>
      <c r="J5" s="102"/>
      <c r="K5" s="102"/>
      <c r="L5" s="102"/>
      <c r="M5" s="102" t="s">
        <v>38</v>
      </c>
      <c r="N5" s="102" t="s">
        <v>39</v>
      </c>
      <c r="O5" s="102" t="s">
        <v>40</v>
      </c>
      <c r="P5" s="103" t="s">
        <v>41</v>
      </c>
      <c r="Q5" s="105">
        <v>7329000000</v>
      </c>
      <c r="R5" s="105">
        <v>207000000</v>
      </c>
      <c r="S5" s="105">
        <v>0</v>
      </c>
      <c r="T5" s="105">
        <v>7536000000</v>
      </c>
      <c r="U5" s="105">
        <v>0</v>
      </c>
      <c r="V5" s="105">
        <v>7179000000</v>
      </c>
      <c r="W5" s="105">
        <v>357000000</v>
      </c>
      <c r="X5" s="105">
        <v>6427717719</v>
      </c>
      <c r="Y5" s="105">
        <v>6413818540</v>
      </c>
      <c r="Z5" s="105">
        <v>6413818540</v>
      </c>
      <c r="AA5" s="105">
        <v>6413818540</v>
      </c>
      <c r="AB5" s="106"/>
    </row>
    <row r="6" spans="1:32" ht="24" customHeight="1" x14ac:dyDescent="0.25">
      <c r="A6" s="102" t="s">
        <v>33</v>
      </c>
      <c r="B6" s="103" t="s">
        <v>34</v>
      </c>
      <c r="C6" s="104" t="s">
        <v>42</v>
      </c>
      <c r="D6" s="102" t="s">
        <v>36</v>
      </c>
      <c r="E6" s="102" t="s">
        <v>37</v>
      </c>
      <c r="F6" s="102" t="s">
        <v>37</v>
      </c>
      <c r="G6" s="102" t="s">
        <v>43</v>
      </c>
      <c r="H6" s="102"/>
      <c r="I6" s="102"/>
      <c r="J6" s="102"/>
      <c r="K6" s="102"/>
      <c r="L6" s="102"/>
      <c r="M6" s="102" t="s">
        <v>38</v>
      </c>
      <c r="N6" s="102" t="s">
        <v>39</v>
      </c>
      <c r="O6" s="102" t="s">
        <v>40</v>
      </c>
      <c r="P6" s="103" t="s">
        <v>44</v>
      </c>
      <c r="Q6" s="105">
        <v>2674000000</v>
      </c>
      <c r="R6" s="105">
        <v>0</v>
      </c>
      <c r="S6" s="105">
        <v>0</v>
      </c>
      <c r="T6" s="105">
        <v>2674000000</v>
      </c>
      <c r="U6" s="105">
        <v>0</v>
      </c>
      <c r="V6" s="105">
        <v>2524000000</v>
      </c>
      <c r="W6" s="105">
        <v>150000000</v>
      </c>
      <c r="X6" s="105">
        <v>2340501937</v>
      </c>
      <c r="Y6" s="105">
        <v>2339343672</v>
      </c>
      <c r="Z6" s="105">
        <v>2339343672</v>
      </c>
      <c r="AA6" s="105">
        <v>2339343672</v>
      </c>
      <c r="AB6" s="106"/>
    </row>
    <row r="7" spans="1:32" ht="24" customHeight="1" x14ac:dyDescent="0.25">
      <c r="A7" s="102" t="s">
        <v>33</v>
      </c>
      <c r="B7" s="103" t="s">
        <v>34</v>
      </c>
      <c r="C7" s="104" t="s">
        <v>45</v>
      </c>
      <c r="D7" s="102" t="s">
        <v>36</v>
      </c>
      <c r="E7" s="102" t="s">
        <v>37</v>
      </c>
      <c r="F7" s="102" t="s">
        <v>37</v>
      </c>
      <c r="G7" s="102" t="s">
        <v>46</v>
      </c>
      <c r="H7" s="102"/>
      <c r="I7" s="102"/>
      <c r="J7" s="102"/>
      <c r="K7" s="102"/>
      <c r="L7" s="102"/>
      <c r="M7" s="102" t="s">
        <v>38</v>
      </c>
      <c r="N7" s="102" t="s">
        <v>39</v>
      </c>
      <c r="O7" s="102" t="s">
        <v>40</v>
      </c>
      <c r="P7" s="103" t="s">
        <v>47</v>
      </c>
      <c r="Q7" s="105">
        <v>1144000000</v>
      </c>
      <c r="R7" s="105">
        <v>0</v>
      </c>
      <c r="S7" s="105">
        <v>0</v>
      </c>
      <c r="T7" s="105">
        <v>1144000000</v>
      </c>
      <c r="U7" s="105">
        <v>0</v>
      </c>
      <c r="V7" s="105">
        <v>1077000000</v>
      </c>
      <c r="W7" s="105">
        <v>67000000</v>
      </c>
      <c r="X7" s="105">
        <v>734837327</v>
      </c>
      <c r="Y7" s="105">
        <v>729905596</v>
      </c>
      <c r="Z7" s="105">
        <v>729905596</v>
      </c>
      <c r="AA7" s="105">
        <v>729905596</v>
      </c>
      <c r="AB7" s="106"/>
      <c r="AD7" s="159" t="s">
        <v>272</v>
      </c>
      <c r="AE7" s="160" t="s">
        <v>273</v>
      </c>
      <c r="AF7" s="158"/>
    </row>
    <row r="8" spans="1:32" s="166" customFormat="1" ht="24" customHeight="1" x14ac:dyDescent="0.25">
      <c r="A8" s="161" t="s">
        <v>33</v>
      </c>
      <c r="B8" s="162" t="s">
        <v>34</v>
      </c>
      <c r="C8" s="163" t="s">
        <v>48</v>
      </c>
      <c r="D8" s="161" t="s">
        <v>36</v>
      </c>
      <c r="E8" s="161" t="s">
        <v>43</v>
      </c>
      <c r="F8" s="161"/>
      <c r="G8" s="161"/>
      <c r="H8" s="161"/>
      <c r="I8" s="161"/>
      <c r="J8" s="161"/>
      <c r="K8" s="161"/>
      <c r="L8" s="161"/>
      <c r="M8" s="161" t="s">
        <v>38</v>
      </c>
      <c r="N8" s="161" t="s">
        <v>39</v>
      </c>
      <c r="O8" s="161" t="s">
        <v>40</v>
      </c>
      <c r="P8" s="162" t="s">
        <v>49</v>
      </c>
      <c r="Q8" s="164">
        <v>4119000000</v>
      </c>
      <c r="R8" s="164">
        <v>0</v>
      </c>
      <c r="S8" s="164">
        <v>0</v>
      </c>
      <c r="T8" s="164">
        <v>4119000000</v>
      </c>
      <c r="U8" s="164">
        <v>0</v>
      </c>
      <c r="V8" s="164">
        <v>4064585773.1199999</v>
      </c>
      <c r="W8" s="164">
        <v>54414226.880000003</v>
      </c>
      <c r="X8" s="164">
        <v>4017943751.4200001</v>
      </c>
      <c r="Y8" s="164">
        <v>3477947978.1100001</v>
      </c>
      <c r="Z8" s="164">
        <v>3477947978.1100001</v>
      </c>
      <c r="AA8" s="164">
        <v>3376049078.1100001</v>
      </c>
      <c r="AB8" s="165"/>
      <c r="AD8" s="167">
        <f>+T8-V8</f>
        <v>54414226.880000114</v>
      </c>
      <c r="AE8" s="168">
        <f>+T8-X8</f>
        <v>101056248.57999992</v>
      </c>
    </row>
    <row r="9" spans="1:32" ht="24" customHeight="1" x14ac:dyDescent="0.25">
      <c r="A9" s="121" t="s">
        <v>33</v>
      </c>
      <c r="B9" s="122" t="s">
        <v>34</v>
      </c>
      <c r="C9" s="123" t="s">
        <v>50</v>
      </c>
      <c r="D9" s="121" t="s">
        <v>36</v>
      </c>
      <c r="E9" s="121" t="s">
        <v>46</v>
      </c>
      <c r="F9" s="121" t="s">
        <v>43</v>
      </c>
      <c r="G9" s="121" t="s">
        <v>43</v>
      </c>
      <c r="H9" s="121"/>
      <c r="I9" s="121"/>
      <c r="J9" s="121"/>
      <c r="K9" s="121"/>
      <c r="L9" s="121"/>
      <c r="M9" s="121" t="s">
        <v>38</v>
      </c>
      <c r="N9" s="121" t="s">
        <v>39</v>
      </c>
      <c r="O9" s="121" t="s">
        <v>40</v>
      </c>
      <c r="P9" s="122" t="s">
        <v>51</v>
      </c>
      <c r="Q9" s="124">
        <v>19350000000</v>
      </c>
      <c r="R9" s="124">
        <v>0</v>
      </c>
      <c r="S9" s="124">
        <v>0</v>
      </c>
      <c r="T9" s="124">
        <v>19350000000</v>
      </c>
      <c r="U9" s="124">
        <v>0</v>
      </c>
      <c r="V9" s="124">
        <v>19349183635</v>
      </c>
      <c r="W9" s="124">
        <v>816365</v>
      </c>
      <c r="X9" s="124">
        <v>19296318329.380001</v>
      </c>
      <c r="Y9" s="124">
        <v>18117814412.880001</v>
      </c>
      <c r="Z9" s="124">
        <v>18117814412.880001</v>
      </c>
      <c r="AA9" s="124">
        <v>17408723396.799999</v>
      </c>
      <c r="AB9" s="125"/>
    </row>
    <row r="10" spans="1:32" ht="24" customHeight="1" x14ac:dyDescent="0.25">
      <c r="A10" s="126" t="s">
        <v>33</v>
      </c>
      <c r="B10" s="127" t="s">
        <v>34</v>
      </c>
      <c r="C10" s="128" t="s">
        <v>52</v>
      </c>
      <c r="D10" s="126" t="s">
        <v>36</v>
      </c>
      <c r="E10" s="126" t="s">
        <v>46</v>
      </c>
      <c r="F10" s="126" t="s">
        <v>53</v>
      </c>
      <c r="G10" s="126" t="s">
        <v>43</v>
      </c>
      <c r="H10" s="126" t="s">
        <v>54</v>
      </c>
      <c r="I10" s="126"/>
      <c r="J10" s="126"/>
      <c r="K10" s="126"/>
      <c r="L10" s="126"/>
      <c r="M10" s="126" t="s">
        <v>38</v>
      </c>
      <c r="N10" s="126" t="s">
        <v>39</v>
      </c>
      <c r="O10" s="126" t="s">
        <v>40</v>
      </c>
      <c r="P10" s="127" t="s">
        <v>55</v>
      </c>
      <c r="Q10" s="129">
        <v>70000000</v>
      </c>
      <c r="R10" s="129">
        <v>0</v>
      </c>
      <c r="S10" s="129">
        <v>0</v>
      </c>
      <c r="T10" s="129">
        <v>70000000</v>
      </c>
      <c r="U10" s="129">
        <v>0</v>
      </c>
      <c r="V10" s="129">
        <v>70000000</v>
      </c>
      <c r="W10" s="129">
        <v>0</v>
      </c>
      <c r="X10" s="129">
        <v>47206369</v>
      </c>
      <c r="Y10" s="129">
        <v>42318473</v>
      </c>
      <c r="Z10" s="129">
        <v>42318473</v>
      </c>
      <c r="AA10" s="129">
        <v>42318473</v>
      </c>
      <c r="AB10" s="130"/>
    </row>
    <row r="11" spans="1:32" ht="24" customHeight="1" x14ac:dyDescent="0.25">
      <c r="A11" s="131" t="s">
        <v>33</v>
      </c>
      <c r="B11" s="132" t="s">
        <v>34</v>
      </c>
      <c r="C11" s="133" t="s">
        <v>56</v>
      </c>
      <c r="D11" s="131" t="s">
        <v>36</v>
      </c>
      <c r="E11" s="131" t="s">
        <v>57</v>
      </c>
      <c r="F11" s="131" t="s">
        <v>37</v>
      </c>
      <c r="G11" s="131"/>
      <c r="H11" s="131"/>
      <c r="I11" s="131"/>
      <c r="J11" s="131"/>
      <c r="K11" s="131"/>
      <c r="L11" s="131"/>
      <c r="M11" s="131" t="s">
        <v>38</v>
      </c>
      <c r="N11" s="131" t="s">
        <v>39</v>
      </c>
      <c r="O11" s="131" t="s">
        <v>40</v>
      </c>
      <c r="P11" s="132" t="s">
        <v>58</v>
      </c>
      <c r="Q11" s="134">
        <v>2000000</v>
      </c>
      <c r="R11" s="134">
        <v>0</v>
      </c>
      <c r="S11" s="134">
        <v>0</v>
      </c>
      <c r="T11" s="134">
        <v>2000000</v>
      </c>
      <c r="U11" s="134">
        <v>0</v>
      </c>
      <c r="V11" s="134">
        <v>539000</v>
      </c>
      <c r="W11" s="134">
        <v>1461000</v>
      </c>
      <c r="X11" s="134">
        <v>539000</v>
      </c>
      <c r="Y11" s="134">
        <v>539000</v>
      </c>
      <c r="Z11" s="134">
        <v>539000</v>
      </c>
      <c r="AA11" s="134">
        <v>539000</v>
      </c>
      <c r="AB11" s="135"/>
    </row>
    <row r="12" spans="1:32" ht="24" customHeight="1" x14ac:dyDescent="0.25">
      <c r="A12" s="111" t="s">
        <v>33</v>
      </c>
      <c r="B12" s="112" t="s">
        <v>34</v>
      </c>
      <c r="C12" s="113" t="s">
        <v>59</v>
      </c>
      <c r="D12" s="111" t="s">
        <v>36</v>
      </c>
      <c r="E12" s="111" t="s">
        <v>57</v>
      </c>
      <c r="F12" s="111" t="s">
        <v>53</v>
      </c>
      <c r="G12" s="111" t="s">
        <v>37</v>
      </c>
      <c r="H12" s="111"/>
      <c r="I12" s="111"/>
      <c r="J12" s="111"/>
      <c r="K12" s="111"/>
      <c r="L12" s="111"/>
      <c r="M12" s="111" t="s">
        <v>38</v>
      </c>
      <c r="N12" s="111" t="s">
        <v>60</v>
      </c>
      <c r="O12" s="111" t="s">
        <v>61</v>
      </c>
      <c r="P12" s="112" t="s">
        <v>62</v>
      </c>
      <c r="Q12" s="114">
        <v>502000000</v>
      </c>
      <c r="R12" s="114">
        <v>0</v>
      </c>
      <c r="S12" s="114">
        <v>0</v>
      </c>
      <c r="T12" s="114">
        <v>502000000</v>
      </c>
      <c r="U12" s="114">
        <v>0</v>
      </c>
      <c r="V12" s="114">
        <v>288660724</v>
      </c>
      <c r="W12" s="114">
        <v>213339276</v>
      </c>
      <c r="X12" s="114">
        <v>288660724</v>
      </c>
      <c r="Y12" s="114">
        <v>288660724</v>
      </c>
      <c r="Z12" s="114">
        <v>288660724</v>
      </c>
      <c r="AA12" s="114">
        <v>288660724</v>
      </c>
      <c r="AB12" s="115"/>
    </row>
    <row r="13" spans="1:32" ht="24" customHeight="1" x14ac:dyDescent="0.25">
      <c r="A13" s="116" t="s">
        <v>33</v>
      </c>
      <c r="B13" s="117" t="s">
        <v>34</v>
      </c>
      <c r="C13" s="118" t="s">
        <v>63</v>
      </c>
      <c r="D13" s="116" t="s">
        <v>64</v>
      </c>
      <c r="E13" s="116" t="s">
        <v>39</v>
      </c>
      <c r="F13" s="116" t="s">
        <v>53</v>
      </c>
      <c r="G13" s="116" t="s">
        <v>37</v>
      </c>
      <c r="H13" s="116"/>
      <c r="I13" s="116"/>
      <c r="J13" s="116"/>
      <c r="K13" s="116"/>
      <c r="L13" s="116"/>
      <c r="M13" s="116" t="s">
        <v>38</v>
      </c>
      <c r="N13" s="116" t="s">
        <v>60</v>
      </c>
      <c r="O13" s="116" t="s">
        <v>40</v>
      </c>
      <c r="P13" s="117" t="s">
        <v>65</v>
      </c>
      <c r="Q13" s="119">
        <v>17522815</v>
      </c>
      <c r="R13" s="119">
        <v>0</v>
      </c>
      <c r="S13" s="119">
        <v>0</v>
      </c>
      <c r="T13" s="119">
        <v>17522815</v>
      </c>
      <c r="U13" s="119">
        <v>0</v>
      </c>
      <c r="V13" s="119">
        <v>17522815</v>
      </c>
      <c r="W13" s="119">
        <v>0</v>
      </c>
      <c r="X13" s="119">
        <v>17522815</v>
      </c>
      <c r="Y13" s="119">
        <v>17522815</v>
      </c>
      <c r="Z13" s="119">
        <v>17522815</v>
      </c>
      <c r="AA13" s="119">
        <v>17522815</v>
      </c>
      <c r="AB13" s="120"/>
    </row>
    <row r="14" spans="1:32" ht="24" customHeight="1" x14ac:dyDescent="0.25">
      <c r="A14" s="126" t="s">
        <v>33</v>
      </c>
      <c r="B14" s="127" t="s">
        <v>34</v>
      </c>
      <c r="C14" s="128" t="s">
        <v>66</v>
      </c>
      <c r="D14" s="126" t="s">
        <v>67</v>
      </c>
      <c r="E14" s="126" t="s">
        <v>68</v>
      </c>
      <c r="F14" s="126" t="s">
        <v>69</v>
      </c>
      <c r="G14" s="126" t="s">
        <v>70</v>
      </c>
      <c r="H14" s="126"/>
      <c r="I14" s="126"/>
      <c r="J14" s="126"/>
      <c r="K14" s="126"/>
      <c r="L14" s="126"/>
      <c r="M14" s="126" t="s">
        <v>38</v>
      </c>
      <c r="N14" s="126" t="s">
        <v>60</v>
      </c>
      <c r="O14" s="126" t="s">
        <v>40</v>
      </c>
      <c r="P14" s="127" t="s">
        <v>71</v>
      </c>
      <c r="Q14" s="129">
        <v>1500000000</v>
      </c>
      <c r="R14" s="129">
        <v>0</v>
      </c>
      <c r="S14" s="129">
        <v>0</v>
      </c>
      <c r="T14" s="129">
        <v>1500000000</v>
      </c>
      <c r="U14" s="129">
        <v>0</v>
      </c>
      <c r="V14" s="129">
        <v>1500000000</v>
      </c>
      <c r="W14" s="129">
        <v>0</v>
      </c>
      <c r="X14" s="129">
        <v>1499042500</v>
      </c>
      <c r="Y14" s="129">
        <v>1198967500</v>
      </c>
      <c r="Z14" s="129">
        <v>1198967500</v>
      </c>
      <c r="AA14" s="129">
        <v>1198967500</v>
      </c>
      <c r="AB14" s="130"/>
    </row>
    <row r="15" spans="1:32" ht="24" customHeight="1" x14ac:dyDescent="0.25">
      <c r="A15" s="4" t="s">
        <v>33</v>
      </c>
      <c r="B15" s="10" t="s">
        <v>34</v>
      </c>
      <c r="C15" s="6" t="s">
        <v>72</v>
      </c>
      <c r="D15" s="4" t="s">
        <v>67</v>
      </c>
      <c r="E15" s="4" t="s">
        <v>68</v>
      </c>
      <c r="F15" s="4" t="s">
        <v>69</v>
      </c>
      <c r="G15" s="4" t="s">
        <v>73</v>
      </c>
      <c r="H15" s="4"/>
      <c r="I15" s="4"/>
      <c r="J15" s="4"/>
      <c r="K15" s="4"/>
      <c r="L15" s="4"/>
      <c r="M15" s="4" t="s">
        <v>74</v>
      </c>
      <c r="N15" s="4" t="s">
        <v>75</v>
      </c>
      <c r="O15" s="4" t="s">
        <v>40</v>
      </c>
      <c r="P15" s="10" t="s">
        <v>76</v>
      </c>
      <c r="Q15" s="7">
        <v>92102500000</v>
      </c>
      <c r="R15" s="7">
        <v>0</v>
      </c>
      <c r="S15" s="7">
        <v>20014246644</v>
      </c>
      <c r="T15" s="7">
        <v>72088253356</v>
      </c>
      <c r="U15" s="7">
        <v>72088253356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C15" s="151" t="s">
        <v>269</v>
      </c>
    </row>
    <row r="16" spans="1:32" ht="24" customHeight="1" x14ac:dyDescent="0.25">
      <c r="A16" s="136" t="s">
        <v>33</v>
      </c>
      <c r="B16" s="137" t="s">
        <v>34</v>
      </c>
      <c r="C16" s="138" t="s">
        <v>77</v>
      </c>
      <c r="D16" s="136" t="s">
        <v>67</v>
      </c>
      <c r="E16" s="136" t="s">
        <v>68</v>
      </c>
      <c r="F16" s="136" t="s">
        <v>69</v>
      </c>
      <c r="G16" s="136" t="s">
        <v>78</v>
      </c>
      <c r="H16" s="136"/>
      <c r="I16" s="136"/>
      <c r="J16" s="136"/>
      <c r="K16" s="136"/>
      <c r="L16" s="136"/>
      <c r="M16" s="136" t="s">
        <v>74</v>
      </c>
      <c r="N16" s="136" t="s">
        <v>75</v>
      </c>
      <c r="O16" s="136" t="s">
        <v>40</v>
      </c>
      <c r="P16" s="137" t="s">
        <v>79</v>
      </c>
      <c r="Q16" s="139">
        <v>13466700000</v>
      </c>
      <c r="R16" s="139">
        <v>0</v>
      </c>
      <c r="S16" s="139">
        <v>0</v>
      </c>
      <c r="T16" s="139">
        <v>13466700000</v>
      </c>
      <c r="U16" s="139">
        <v>0</v>
      </c>
      <c r="V16" s="139">
        <v>10920231246.42</v>
      </c>
      <c r="W16" s="139">
        <v>2546468753.5799999</v>
      </c>
      <c r="X16" s="139">
        <v>9833173322.4500008</v>
      </c>
      <c r="Y16" s="139">
        <v>4581022547.3900003</v>
      </c>
      <c r="Z16" s="139">
        <v>4573929112.3900003</v>
      </c>
      <c r="AA16" s="139">
        <v>4430946336.6000004</v>
      </c>
      <c r="AB16" s="140"/>
    </row>
    <row r="17" spans="1:28" ht="24" customHeight="1" x14ac:dyDescent="0.25">
      <c r="A17" s="141" t="s">
        <v>33</v>
      </c>
      <c r="B17" s="142" t="s">
        <v>34</v>
      </c>
      <c r="C17" s="143" t="s">
        <v>80</v>
      </c>
      <c r="D17" s="141" t="s">
        <v>67</v>
      </c>
      <c r="E17" s="141" t="s">
        <v>68</v>
      </c>
      <c r="F17" s="141" t="s">
        <v>69</v>
      </c>
      <c r="G17" s="141" t="s">
        <v>39</v>
      </c>
      <c r="H17" s="141"/>
      <c r="I17" s="141"/>
      <c r="J17" s="141"/>
      <c r="K17" s="141"/>
      <c r="L17" s="141"/>
      <c r="M17" s="141" t="s">
        <v>38</v>
      </c>
      <c r="N17" s="141" t="s">
        <v>60</v>
      </c>
      <c r="O17" s="141" t="s">
        <v>40</v>
      </c>
      <c r="P17" s="142" t="s">
        <v>81</v>
      </c>
      <c r="Q17" s="144">
        <v>950000000</v>
      </c>
      <c r="R17" s="144">
        <v>0</v>
      </c>
      <c r="S17" s="144">
        <v>0</v>
      </c>
      <c r="T17" s="144">
        <v>950000000</v>
      </c>
      <c r="U17" s="144">
        <v>0</v>
      </c>
      <c r="V17" s="144">
        <v>944717739.67999995</v>
      </c>
      <c r="W17" s="144">
        <v>5282260.32</v>
      </c>
      <c r="X17" s="144">
        <v>943867739.67999995</v>
      </c>
      <c r="Y17" s="144">
        <v>769170993.67999995</v>
      </c>
      <c r="Z17" s="144">
        <v>769170993.67999995</v>
      </c>
      <c r="AA17" s="144">
        <v>743855116</v>
      </c>
      <c r="AB17" s="145"/>
    </row>
    <row r="18" spans="1:28" ht="24" customHeight="1" x14ac:dyDescent="0.25">
      <c r="A18" s="146" t="s">
        <v>33</v>
      </c>
      <c r="B18" s="147" t="s">
        <v>34</v>
      </c>
      <c r="C18" s="148" t="s">
        <v>82</v>
      </c>
      <c r="D18" s="146" t="s">
        <v>67</v>
      </c>
      <c r="E18" s="146" t="s">
        <v>68</v>
      </c>
      <c r="F18" s="146" t="s">
        <v>69</v>
      </c>
      <c r="G18" s="146" t="s">
        <v>60</v>
      </c>
      <c r="H18" s="146"/>
      <c r="I18" s="146"/>
      <c r="J18" s="146"/>
      <c r="K18" s="146"/>
      <c r="L18" s="146"/>
      <c r="M18" s="146" t="s">
        <v>38</v>
      </c>
      <c r="N18" s="146" t="s">
        <v>60</v>
      </c>
      <c r="O18" s="146" t="s">
        <v>40</v>
      </c>
      <c r="P18" s="147" t="s">
        <v>83</v>
      </c>
      <c r="Q18" s="149">
        <v>750000000</v>
      </c>
      <c r="R18" s="149">
        <v>0</v>
      </c>
      <c r="S18" s="149">
        <v>0</v>
      </c>
      <c r="T18" s="149">
        <v>750000000</v>
      </c>
      <c r="U18" s="149">
        <v>0</v>
      </c>
      <c r="V18" s="149">
        <v>750000000</v>
      </c>
      <c r="W18" s="149">
        <v>0</v>
      </c>
      <c r="X18" s="149">
        <v>740183333</v>
      </c>
      <c r="Y18" s="149">
        <v>682593721</v>
      </c>
      <c r="Z18" s="149">
        <v>682593721</v>
      </c>
      <c r="AA18" s="149">
        <v>676293721</v>
      </c>
      <c r="AB18" s="150"/>
    </row>
    <row r="19" spans="1:28" x14ac:dyDescent="0.25">
      <c r="A19" s="4" t="s">
        <v>1</v>
      </c>
      <c r="B19" s="10" t="s">
        <v>1</v>
      </c>
      <c r="C19" s="6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10" t="s">
        <v>1</v>
      </c>
      <c r="Q19" s="7">
        <v>143976722815</v>
      </c>
      <c r="R19" s="7">
        <v>207000000</v>
      </c>
      <c r="S19" s="7">
        <v>20014246644</v>
      </c>
      <c r="T19" s="7">
        <v>124169476171</v>
      </c>
      <c r="U19" s="7">
        <v>72088253356</v>
      </c>
      <c r="V19" s="7">
        <v>48685440933.220001</v>
      </c>
      <c r="W19" s="7">
        <v>3395781881.7800002</v>
      </c>
      <c r="X19" s="7">
        <v>46187514866.93</v>
      </c>
      <c r="Y19" s="7">
        <v>38659625973.059998</v>
      </c>
      <c r="Z19" s="7">
        <v>38652532538.059998</v>
      </c>
      <c r="AA19" s="7">
        <v>37666943968.510002</v>
      </c>
    </row>
    <row r="20" spans="1:28" x14ac:dyDescent="0.25">
      <c r="A20" s="4" t="s">
        <v>1</v>
      </c>
      <c r="B20" s="13" t="s">
        <v>1</v>
      </c>
      <c r="C20" s="6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10" t="s">
        <v>1</v>
      </c>
      <c r="Q20" s="9" t="s">
        <v>1</v>
      </c>
      <c r="R20" s="9" t="s">
        <v>1</v>
      </c>
      <c r="S20" s="9" t="s">
        <v>1</v>
      </c>
      <c r="T20" s="9" t="s">
        <v>1</v>
      </c>
      <c r="U20" s="9" t="s">
        <v>1</v>
      </c>
      <c r="V20" s="9" t="s">
        <v>1</v>
      </c>
      <c r="W20" s="9" t="s">
        <v>1</v>
      </c>
      <c r="X20" s="9" t="s">
        <v>1</v>
      </c>
      <c r="Y20" s="9" t="s">
        <v>1</v>
      </c>
      <c r="Z20" s="9" t="s">
        <v>1</v>
      </c>
      <c r="AA20" s="9" t="s">
        <v>1</v>
      </c>
    </row>
    <row r="21" spans="1:28" ht="33.950000000000003" customHeight="1" x14ac:dyDescent="0.25">
      <c r="B21" s="14"/>
      <c r="P21" s="11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B11" sqref="B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2023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84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85</v>
      </c>
      <c r="I5" s="4" t="s">
        <v>85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86</v>
      </c>
      <c r="Q5" s="7">
        <v>5300000000</v>
      </c>
      <c r="R5" s="7">
        <v>0</v>
      </c>
      <c r="S5" s="7">
        <v>0</v>
      </c>
      <c r="T5" s="7">
        <v>5300000000</v>
      </c>
      <c r="U5" s="7">
        <v>0</v>
      </c>
      <c r="V5" s="7">
        <v>5300000000</v>
      </c>
      <c r="W5" s="7">
        <v>0</v>
      </c>
      <c r="X5" s="7">
        <v>5194339116</v>
      </c>
      <c r="Y5" s="7">
        <v>5194339116</v>
      </c>
      <c r="Z5" s="7">
        <v>5194339116</v>
      </c>
      <c r="AA5" s="7">
        <v>5194339116</v>
      </c>
    </row>
    <row r="6" spans="1:27" ht="33.75" x14ac:dyDescent="0.25">
      <c r="A6" s="4" t="s">
        <v>33</v>
      </c>
      <c r="B6" s="5" t="s">
        <v>34</v>
      </c>
      <c r="C6" s="6" t="s">
        <v>87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85</v>
      </c>
      <c r="I6" s="4" t="s">
        <v>88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89</v>
      </c>
      <c r="Q6" s="7">
        <v>500000000</v>
      </c>
      <c r="R6" s="7">
        <v>0</v>
      </c>
      <c r="S6" s="7">
        <v>0</v>
      </c>
      <c r="T6" s="7">
        <v>500000000</v>
      </c>
      <c r="U6" s="7">
        <v>0</v>
      </c>
      <c r="V6" s="7">
        <v>500000000</v>
      </c>
      <c r="W6" s="7">
        <v>0</v>
      </c>
      <c r="X6" s="7">
        <v>498543562</v>
      </c>
      <c r="Y6" s="7">
        <v>498543562</v>
      </c>
      <c r="Z6" s="7">
        <v>498543562</v>
      </c>
      <c r="AA6" s="7">
        <v>498543562</v>
      </c>
    </row>
    <row r="7" spans="1:27" ht="33.75" x14ac:dyDescent="0.25">
      <c r="A7" s="4" t="s">
        <v>33</v>
      </c>
      <c r="B7" s="5" t="s">
        <v>34</v>
      </c>
      <c r="C7" s="6" t="s">
        <v>90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85</v>
      </c>
      <c r="I7" s="4" t="s">
        <v>91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92</v>
      </c>
      <c r="Q7" s="7">
        <v>7000000</v>
      </c>
      <c r="R7" s="7">
        <v>0</v>
      </c>
      <c r="S7" s="7">
        <v>0</v>
      </c>
      <c r="T7" s="7">
        <v>7000000</v>
      </c>
      <c r="U7" s="7">
        <v>0</v>
      </c>
      <c r="V7" s="7">
        <v>7000000</v>
      </c>
      <c r="W7" s="7">
        <v>0</v>
      </c>
      <c r="X7" s="7">
        <v>6659686</v>
      </c>
      <c r="Y7" s="7">
        <v>6659686</v>
      </c>
      <c r="Z7" s="7">
        <v>6659686</v>
      </c>
      <c r="AA7" s="7">
        <v>6659686</v>
      </c>
    </row>
    <row r="8" spans="1:27" ht="33.75" x14ac:dyDescent="0.25">
      <c r="A8" s="4" t="s">
        <v>33</v>
      </c>
      <c r="B8" s="5" t="s">
        <v>34</v>
      </c>
      <c r="C8" s="6" t="s">
        <v>93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85</v>
      </c>
      <c r="I8" s="4" t="s">
        <v>94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95</v>
      </c>
      <c r="Q8" s="7">
        <v>10000000</v>
      </c>
      <c r="R8" s="7">
        <v>0</v>
      </c>
      <c r="S8" s="7">
        <v>0</v>
      </c>
      <c r="T8" s="7">
        <v>10000000</v>
      </c>
      <c r="U8" s="7">
        <v>0</v>
      </c>
      <c r="V8" s="7">
        <v>10000000</v>
      </c>
      <c r="W8" s="7">
        <v>0</v>
      </c>
      <c r="X8" s="7">
        <v>9690623</v>
      </c>
      <c r="Y8" s="7">
        <v>9690623</v>
      </c>
      <c r="Z8" s="7">
        <v>9690623</v>
      </c>
      <c r="AA8" s="7">
        <v>9690623</v>
      </c>
    </row>
    <row r="9" spans="1:27" ht="33.75" x14ac:dyDescent="0.25">
      <c r="A9" s="4" t="s">
        <v>33</v>
      </c>
      <c r="B9" s="5" t="s">
        <v>34</v>
      </c>
      <c r="C9" s="6" t="s">
        <v>96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85</v>
      </c>
      <c r="I9" s="4" t="s">
        <v>97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98</v>
      </c>
      <c r="Q9" s="7">
        <v>300000000</v>
      </c>
      <c r="R9" s="7">
        <v>0</v>
      </c>
      <c r="S9" s="7">
        <v>0</v>
      </c>
      <c r="T9" s="7">
        <v>300000000</v>
      </c>
      <c r="U9" s="7">
        <v>0</v>
      </c>
      <c r="V9" s="7">
        <v>300000000</v>
      </c>
      <c r="W9" s="7">
        <v>0</v>
      </c>
      <c r="X9" s="7">
        <v>260701007</v>
      </c>
      <c r="Y9" s="7">
        <v>257964206</v>
      </c>
      <c r="Z9" s="7">
        <v>257964206</v>
      </c>
      <c r="AA9" s="7">
        <v>257964206</v>
      </c>
    </row>
    <row r="10" spans="1:27" ht="33.75" x14ac:dyDescent="0.25">
      <c r="A10" s="4" t="s">
        <v>33</v>
      </c>
      <c r="B10" s="5" t="s">
        <v>34</v>
      </c>
      <c r="C10" s="6" t="s">
        <v>99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85</v>
      </c>
      <c r="I10" s="4" t="s">
        <v>100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101</v>
      </c>
      <c r="Q10" s="7">
        <v>187000000</v>
      </c>
      <c r="R10" s="7">
        <v>0</v>
      </c>
      <c r="S10" s="7">
        <v>0</v>
      </c>
      <c r="T10" s="7">
        <v>187000000</v>
      </c>
      <c r="U10" s="7">
        <v>0</v>
      </c>
      <c r="V10" s="7">
        <v>187000000</v>
      </c>
      <c r="W10" s="7">
        <v>0</v>
      </c>
      <c r="X10" s="7">
        <v>157520867</v>
      </c>
      <c r="Y10" s="7">
        <v>155467090</v>
      </c>
      <c r="Z10" s="7">
        <v>155467090</v>
      </c>
      <c r="AA10" s="7">
        <v>155467090</v>
      </c>
    </row>
    <row r="11" spans="1:27" ht="33.75" x14ac:dyDescent="0.25">
      <c r="A11" s="4" t="s">
        <v>33</v>
      </c>
      <c r="B11" s="5" t="s">
        <v>34</v>
      </c>
      <c r="C11" s="6" t="s">
        <v>102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85</v>
      </c>
      <c r="I11" s="4" t="s">
        <v>103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104</v>
      </c>
      <c r="Q11" s="7">
        <v>25000000</v>
      </c>
      <c r="R11" s="7">
        <v>0</v>
      </c>
      <c r="S11" s="7">
        <v>0</v>
      </c>
      <c r="T11" s="7">
        <v>25000000</v>
      </c>
      <c r="U11" s="7">
        <v>0</v>
      </c>
      <c r="V11" s="7">
        <v>25000000</v>
      </c>
      <c r="W11" s="7">
        <v>0</v>
      </c>
      <c r="X11" s="7">
        <v>24808364</v>
      </c>
      <c r="Y11" s="7">
        <v>24808364</v>
      </c>
      <c r="Z11" s="7">
        <v>24808364</v>
      </c>
      <c r="AA11" s="7">
        <v>24808364</v>
      </c>
    </row>
    <row r="12" spans="1:27" ht="33.75" x14ac:dyDescent="0.25">
      <c r="A12" s="4" t="s">
        <v>33</v>
      </c>
      <c r="B12" s="5" t="s">
        <v>34</v>
      </c>
      <c r="C12" s="6" t="s">
        <v>105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85</v>
      </c>
      <c r="I12" s="4" t="s">
        <v>106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107</v>
      </c>
      <c r="Q12" s="7">
        <v>550000000</v>
      </c>
      <c r="R12" s="7">
        <v>0</v>
      </c>
      <c r="S12" s="7">
        <v>0</v>
      </c>
      <c r="T12" s="7">
        <v>550000000</v>
      </c>
      <c r="U12" s="7">
        <v>0</v>
      </c>
      <c r="V12" s="7">
        <v>550000000</v>
      </c>
      <c r="W12" s="7">
        <v>0</v>
      </c>
      <c r="X12" s="7">
        <v>50284128</v>
      </c>
      <c r="Y12" s="7">
        <v>44181574</v>
      </c>
      <c r="Z12" s="7">
        <v>44181574</v>
      </c>
      <c r="AA12" s="7">
        <v>44181574</v>
      </c>
    </row>
    <row r="13" spans="1:27" ht="33.75" x14ac:dyDescent="0.25">
      <c r="A13" s="4" t="s">
        <v>33</v>
      </c>
      <c r="B13" s="5" t="s">
        <v>34</v>
      </c>
      <c r="C13" s="6" t="s">
        <v>108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85</v>
      </c>
      <c r="I13" s="4" t="s">
        <v>109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110</v>
      </c>
      <c r="Q13" s="7">
        <v>300000000</v>
      </c>
      <c r="R13" s="7">
        <v>0</v>
      </c>
      <c r="S13" s="7">
        <v>0</v>
      </c>
      <c r="T13" s="7">
        <v>300000000</v>
      </c>
      <c r="U13" s="7">
        <v>0</v>
      </c>
      <c r="V13" s="7">
        <v>300000000</v>
      </c>
      <c r="W13" s="7">
        <v>0</v>
      </c>
      <c r="X13" s="7">
        <v>225170366</v>
      </c>
      <c r="Y13" s="7">
        <v>222164319</v>
      </c>
      <c r="Z13" s="7">
        <v>222164319</v>
      </c>
      <c r="AA13" s="7">
        <v>222164319</v>
      </c>
    </row>
    <row r="14" spans="1:27" ht="33.75" x14ac:dyDescent="0.25">
      <c r="A14" s="4" t="s">
        <v>33</v>
      </c>
      <c r="B14" s="5" t="s">
        <v>34</v>
      </c>
      <c r="C14" s="6" t="s">
        <v>111</v>
      </c>
      <c r="D14" s="4" t="s">
        <v>36</v>
      </c>
      <c r="E14" s="4" t="s">
        <v>37</v>
      </c>
      <c r="F14" s="4" t="s">
        <v>37</v>
      </c>
      <c r="G14" s="4" t="s">
        <v>43</v>
      </c>
      <c r="H14" s="4" t="s">
        <v>85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112</v>
      </c>
      <c r="Q14" s="7">
        <v>751000000</v>
      </c>
      <c r="R14" s="7">
        <v>0</v>
      </c>
      <c r="S14" s="7">
        <v>0</v>
      </c>
      <c r="T14" s="7">
        <v>751000000</v>
      </c>
      <c r="U14" s="7">
        <v>0</v>
      </c>
      <c r="V14" s="7">
        <v>751000000</v>
      </c>
      <c r="W14" s="7">
        <v>0</v>
      </c>
      <c r="X14" s="7">
        <v>739449757</v>
      </c>
      <c r="Y14" s="7">
        <v>739449757</v>
      </c>
      <c r="Z14" s="7">
        <v>739449757</v>
      </c>
      <c r="AA14" s="7">
        <v>739449757</v>
      </c>
    </row>
    <row r="15" spans="1:27" ht="33.75" x14ac:dyDescent="0.25">
      <c r="A15" s="4" t="s">
        <v>33</v>
      </c>
      <c r="B15" s="5" t="s">
        <v>34</v>
      </c>
      <c r="C15" s="6" t="s">
        <v>113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114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115</v>
      </c>
      <c r="Q15" s="7">
        <v>540000000</v>
      </c>
      <c r="R15" s="7">
        <v>0</v>
      </c>
      <c r="S15" s="7">
        <v>0</v>
      </c>
      <c r="T15" s="7">
        <v>540000000</v>
      </c>
      <c r="U15" s="7">
        <v>0</v>
      </c>
      <c r="V15" s="7">
        <v>540000000</v>
      </c>
      <c r="W15" s="7">
        <v>0</v>
      </c>
      <c r="X15" s="7">
        <v>525724553</v>
      </c>
      <c r="Y15" s="7">
        <v>525724553</v>
      </c>
      <c r="Z15" s="7">
        <v>525724553</v>
      </c>
      <c r="AA15" s="7">
        <v>525724553</v>
      </c>
    </row>
    <row r="16" spans="1:27" ht="33.75" x14ac:dyDescent="0.25">
      <c r="A16" s="4" t="s">
        <v>33</v>
      </c>
      <c r="B16" s="5" t="s">
        <v>34</v>
      </c>
      <c r="C16" s="6" t="s">
        <v>116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88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117</v>
      </c>
      <c r="Q16" s="7">
        <v>630000000</v>
      </c>
      <c r="R16" s="7">
        <v>0</v>
      </c>
      <c r="S16" s="7">
        <v>0</v>
      </c>
      <c r="T16" s="7">
        <v>630000000</v>
      </c>
      <c r="U16" s="7">
        <v>0</v>
      </c>
      <c r="V16" s="7">
        <v>630000000</v>
      </c>
      <c r="W16" s="7">
        <v>0</v>
      </c>
      <c r="X16" s="7">
        <v>557291127</v>
      </c>
      <c r="Y16" s="7">
        <v>556132862</v>
      </c>
      <c r="Z16" s="7">
        <v>556132862</v>
      </c>
      <c r="AA16" s="7">
        <v>556132862</v>
      </c>
    </row>
    <row r="17" spans="1:27" ht="33.75" x14ac:dyDescent="0.25">
      <c r="A17" s="4" t="s">
        <v>33</v>
      </c>
      <c r="B17" s="5" t="s">
        <v>34</v>
      </c>
      <c r="C17" s="6" t="s">
        <v>118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91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119</v>
      </c>
      <c r="Q17" s="7">
        <v>283000000</v>
      </c>
      <c r="R17" s="7">
        <v>0</v>
      </c>
      <c r="S17" s="7">
        <v>0</v>
      </c>
      <c r="T17" s="7">
        <v>283000000</v>
      </c>
      <c r="U17" s="7">
        <v>0</v>
      </c>
      <c r="V17" s="7">
        <v>283000000</v>
      </c>
      <c r="W17" s="7">
        <v>0</v>
      </c>
      <c r="X17" s="7">
        <v>256711300</v>
      </c>
      <c r="Y17" s="7">
        <v>256711300</v>
      </c>
      <c r="Z17" s="7">
        <v>256711300</v>
      </c>
      <c r="AA17" s="7">
        <v>256711300</v>
      </c>
    </row>
    <row r="18" spans="1:27" ht="33.75" x14ac:dyDescent="0.25">
      <c r="A18" s="4" t="s">
        <v>33</v>
      </c>
      <c r="B18" s="5" t="s">
        <v>34</v>
      </c>
      <c r="C18" s="6" t="s">
        <v>120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94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121</v>
      </c>
      <c r="Q18" s="7">
        <v>45000000</v>
      </c>
      <c r="R18" s="7">
        <v>0</v>
      </c>
      <c r="S18" s="7">
        <v>0</v>
      </c>
      <c r="T18" s="7">
        <v>45000000</v>
      </c>
      <c r="U18" s="7">
        <v>0</v>
      </c>
      <c r="V18" s="7">
        <v>45000000</v>
      </c>
      <c r="W18" s="7">
        <v>0</v>
      </c>
      <c r="X18" s="7">
        <v>36106500</v>
      </c>
      <c r="Y18" s="7">
        <v>36106500</v>
      </c>
      <c r="Z18" s="7">
        <v>36106500</v>
      </c>
      <c r="AA18" s="7">
        <v>36106500</v>
      </c>
    </row>
    <row r="19" spans="1:27" ht="33.75" x14ac:dyDescent="0.25">
      <c r="A19" s="4" t="s">
        <v>33</v>
      </c>
      <c r="B19" s="5" t="s">
        <v>34</v>
      </c>
      <c r="C19" s="6" t="s">
        <v>122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97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123</v>
      </c>
      <c r="Q19" s="7">
        <v>230000000</v>
      </c>
      <c r="R19" s="7">
        <v>0</v>
      </c>
      <c r="S19" s="7">
        <v>0</v>
      </c>
      <c r="T19" s="7">
        <v>230000000</v>
      </c>
      <c r="U19" s="7">
        <v>0</v>
      </c>
      <c r="V19" s="7">
        <v>230000000</v>
      </c>
      <c r="W19" s="7">
        <v>0</v>
      </c>
      <c r="X19" s="7">
        <v>192539700</v>
      </c>
      <c r="Y19" s="7">
        <v>192539700</v>
      </c>
      <c r="Z19" s="7">
        <v>192539700</v>
      </c>
      <c r="AA19" s="7">
        <v>192539700</v>
      </c>
    </row>
    <row r="20" spans="1:27" ht="33.75" x14ac:dyDescent="0.25">
      <c r="A20" s="4" t="s">
        <v>33</v>
      </c>
      <c r="B20" s="5" t="s">
        <v>34</v>
      </c>
      <c r="C20" s="6" t="s">
        <v>124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100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125</v>
      </c>
      <c r="Q20" s="7">
        <v>45000000</v>
      </c>
      <c r="R20" s="7">
        <v>0</v>
      </c>
      <c r="S20" s="7">
        <v>0</v>
      </c>
      <c r="T20" s="7">
        <v>45000000</v>
      </c>
      <c r="U20" s="7">
        <v>0</v>
      </c>
      <c r="V20" s="7">
        <v>45000000</v>
      </c>
      <c r="W20" s="7">
        <v>0</v>
      </c>
      <c r="X20" s="7">
        <v>32679000</v>
      </c>
      <c r="Y20" s="7">
        <v>32679000</v>
      </c>
      <c r="Z20" s="7">
        <v>32679000</v>
      </c>
      <c r="AA20" s="7">
        <v>32679000</v>
      </c>
    </row>
    <row r="21" spans="1:27" ht="33.75" x14ac:dyDescent="0.25">
      <c r="A21" s="4" t="s">
        <v>33</v>
      </c>
      <c r="B21" s="5" t="s">
        <v>34</v>
      </c>
      <c r="C21" s="6" t="s">
        <v>126</v>
      </c>
      <c r="D21" s="4" t="s">
        <v>36</v>
      </c>
      <c r="E21" s="4" t="s">
        <v>37</v>
      </c>
      <c r="F21" s="4" t="s">
        <v>37</v>
      </c>
      <c r="G21" s="4" t="s">
        <v>46</v>
      </c>
      <c r="H21" s="4" t="s">
        <v>85</v>
      </c>
      <c r="I21" s="4" t="s">
        <v>85</v>
      </c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127</v>
      </c>
      <c r="Q21" s="7">
        <v>230000000</v>
      </c>
      <c r="R21" s="7">
        <v>0</v>
      </c>
      <c r="S21" s="7">
        <v>0</v>
      </c>
      <c r="T21" s="7">
        <v>230000000</v>
      </c>
      <c r="U21" s="7">
        <v>0</v>
      </c>
      <c r="V21" s="7">
        <v>230000000</v>
      </c>
      <c r="W21" s="7">
        <v>0</v>
      </c>
      <c r="X21" s="7">
        <v>193436004</v>
      </c>
      <c r="Y21" s="7">
        <v>193436004</v>
      </c>
      <c r="Z21" s="7">
        <v>193436004</v>
      </c>
      <c r="AA21" s="7">
        <v>193436004</v>
      </c>
    </row>
    <row r="22" spans="1:27" ht="33.75" x14ac:dyDescent="0.25">
      <c r="A22" s="4" t="s">
        <v>33</v>
      </c>
      <c r="B22" s="5" t="s">
        <v>34</v>
      </c>
      <c r="C22" s="6" t="s">
        <v>128</v>
      </c>
      <c r="D22" s="4" t="s">
        <v>36</v>
      </c>
      <c r="E22" s="4" t="s">
        <v>37</v>
      </c>
      <c r="F22" s="4" t="s">
        <v>37</v>
      </c>
      <c r="G22" s="4" t="s">
        <v>46</v>
      </c>
      <c r="H22" s="4" t="s">
        <v>85</v>
      </c>
      <c r="I22" s="4" t="s">
        <v>114</v>
      </c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129</v>
      </c>
      <c r="Q22" s="7">
        <v>190000000</v>
      </c>
      <c r="R22" s="7">
        <v>0</v>
      </c>
      <c r="S22" s="7">
        <v>0</v>
      </c>
      <c r="T22" s="7">
        <v>190000000</v>
      </c>
      <c r="U22" s="7">
        <v>0</v>
      </c>
      <c r="V22" s="7">
        <v>190000000</v>
      </c>
      <c r="W22" s="7">
        <v>0</v>
      </c>
      <c r="X22" s="7">
        <v>137621992</v>
      </c>
      <c r="Y22" s="7">
        <v>132951058</v>
      </c>
      <c r="Z22" s="7">
        <v>132951058</v>
      </c>
      <c r="AA22" s="7">
        <v>132951058</v>
      </c>
    </row>
    <row r="23" spans="1:27" ht="33.75" x14ac:dyDescent="0.25">
      <c r="A23" s="4" t="s">
        <v>33</v>
      </c>
      <c r="B23" s="5" t="s">
        <v>34</v>
      </c>
      <c r="C23" s="6" t="s">
        <v>130</v>
      </c>
      <c r="D23" s="4" t="s">
        <v>36</v>
      </c>
      <c r="E23" s="4" t="s">
        <v>37</v>
      </c>
      <c r="F23" s="4" t="s">
        <v>37</v>
      </c>
      <c r="G23" s="4" t="s">
        <v>46</v>
      </c>
      <c r="H23" s="4" t="s">
        <v>85</v>
      </c>
      <c r="I23" s="4" t="s">
        <v>88</v>
      </c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131</v>
      </c>
      <c r="Q23" s="7">
        <v>30000000</v>
      </c>
      <c r="R23" s="7">
        <v>0</v>
      </c>
      <c r="S23" s="7">
        <v>0</v>
      </c>
      <c r="T23" s="7">
        <v>30000000</v>
      </c>
      <c r="U23" s="7">
        <v>0</v>
      </c>
      <c r="V23" s="7">
        <v>30000000</v>
      </c>
      <c r="W23" s="7">
        <v>0</v>
      </c>
      <c r="X23" s="7">
        <v>26484511</v>
      </c>
      <c r="Y23" s="7">
        <v>26223714</v>
      </c>
      <c r="Z23" s="7">
        <v>26223714</v>
      </c>
      <c r="AA23" s="7">
        <v>26223714</v>
      </c>
    </row>
    <row r="24" spans="1:27" ht="33.75" x14ac:dyDescent="0.25">
      <c r="A24" s="4" t="s">
        <v>33</v>
      </c>
      <c r="B24" s="5" t="s">
        <v>34</v>
      </c>
      <c r="C24" s="6" t="s">
        <v>132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114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133</v>
      </c>
      <c r="Q24" s="7">
        <v>430000000</v>
      </c>
      <c r="R24" s="7">
        <v>0</v>
      </c>
      <c r="S24" s="7">
        <v>0</v>
      </c>
      <c r="T24" s="7">
        <v>430000000</v>
      </c>
      <c r="U24" s="7">
        <v>0</v>
      </c>
      <c r="V24" s="7">
        <v>430000000</v>
      </c>
      <c r="W24" s="7">
        <v>0</v>
      </c>
      <c r="X24" s="7">
        <v>240229435</v>
      </c>
      <c r="Y24" s="7">
        <v>240229435</v>
      </c>
      <c r="Z24" s="7">
        <v>240229435</v>
      </c>
      <c r="AA24" s="7">
        <v>240229435</v>
      </c>
    </row>
    <row r="25" spans="1:27" ht="33.75" x14ac:dyDescent="0.25">
      <c r="A25" s="4" t="s">
        <v>33</v>
      </c>
      <c r="B25" s="5" t="s">
        <v>34</v>
      </c>
      <c r="C25" s="6" t="s">
        <v>134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135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136</v>
      </c>
      <c r="Q25" s="7">
        <v>109000000</v>
      </c>
      <c r="R25" s="7">
        <v>0</v>
      </c>
      <c r="S25" s="7">
        <v>0</v>
      </c>
      <c r="T25" s="7">
        <v>109000000</v>
      </c>
      <c r="U25" s="7">
        <v>0</v>
      </c>
      <c r="V25" s="7">
        <v>109000000</v>
      </c>
      <c r="W25" s="7">
        <v>0</v>
      </c>
      <c r="X25" s="7">
        <v>93561206</v>
      </c>
      <c r="Y25" s="7">
        <v>93561206</v>
      </c>
      <c r="Z25" s="7">
        <v>93561206</v>
      </c>
      <c r="AA25" s="7">
        <v>93561206</v>
      </c>
    </row>
    <row r="26" spans="1:27" ht="33.75" x14ac:dyDescent="0.25">
      <c r="A26" s="4" t="s">
        <v>33</v>
      </c>
      <c r="B26" s="5" t="s">
        <v>34</v>
      </c>
      <c r="C26" s="6" t="s">
        <v>137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138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139</v>
      </c>
      <c r="Q26" s="7">
        <v>88000000</v>
      </c>
      <c r="R26" s="7">
        <v>0</v>
      </c>
      <c r="S26" s="7">
        <v>0</v>
      </c>
      <c r="T26" s="7">
        <v>88000000</v>
      </c>
      <c r="U26" s="7">
        <v>0</v>
      </c>
      <c r="V26" s="7">
        <v>88000000</v>
      </c>
      <c r="W26" s="7">
        <v>0</v>
      </c>
      <c r="X26" s="7">
        <v>43504179</v>
      </c>
      <c r="Y26" s="7">
        <v>43504179</v>
      </c>
      <c r="Z26" s="7">
        <v>43504179</v>
      </c>
      <c r="AA26" s="7">
        <v>43504179</v>
      </c>
    </row>
    <row r="27" spans="1:27" ht="45" x14ac:dyDescent="0.25">
      <c r="A27" s="4" t="s">
        <v>33</v>
      </c>
      <c r="B27" s="5" t="s">
        <v>34</v>
      </c>
      <c r="C27" s="6" t="s">
        <v>140</v>
      </c>
      <c r="D27" s="4" t="s">
        <v>36</v>
      </c>
      <c r="E27" s="4" t="s">
        <v>43</v>
      </c>
      <c r="F27" s="4" t="s">
        <v>43</v>
      </c>
      <c r="G27" s="4" t="s">
        <v>37</v>
      </c>
      <c r="H27" s="4" t="s">
        <v>114</v>
      </c>
      <c r="I27" s="4" t="s">
        <v>88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141</v>
      </c>
      <c r="Q27" s="7">
        <v>3400000</v>
      </c>
      <c r="R27" s="7">
        <v>3000000</v>
      </c>
      <c r="S27" s="7">
        <v>1000000</v>
      </c>
      <c r="T27" s="7">
        <v>5400000</v>
      </c>
      <c r="U27" s="7">
        <v>0</v>
      </c>
      <c r="V27" s="7">
        <v>3084044</v>
      </c>
      <c r="W27" s="7">
        <v>2315956</v>
      </c>
      <c r="X27" s="7">
        <v>3084044</v>
      </c>
      <c r="Y27" s="7">
        <v>3084044</v>
      </c>
      <c r="Z27" s="7">
        <v>3084044</v>
      </c>
      <c r="AA27" s="7">
        <v>3084044</v>
      </c>
    </row>
    <row r="28" spans="1:27" ht="33.75" x14ac:dyDescent="0.25">
      <c r="A28" s="4" t="s">
        <v>33</v>
      </c>
      <c r="B28" s="5" t="s">
        <v>34</v>
      </c>
      <c r="C28" s="6" t="s">
        <v>142</v>
      </c>
      <c r="D28" s="4" t="s">
        <v>36</v>
      </c>
      <c r="E28" s="4" t="s">
        <v>43</v>
      </c>
      <c r="F28" s="4" t="s">
        <v>43</v>
      </c>
      <c r="G28" s="4" t="s">
        <v>37</v>
      </c>
      <c r="H28" s="4" t="s">
        <v>114</v>
      </c>
      <c r="I28" s="4" t="s">
        <v>103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143</v>
      </c>
      <c r="Q28" s="7">
        <v>7700000</v>
      </c>
      <c r="R28" s="7">
        <v>7800000</v>
      </c>
      <c r="S28" s="7">
        <v>3500000</v>
      </c>
      <c r="T28" s="7">
        <v>12000000</v>
      </c>
      <c r="U28" s="7">
        <v>0</v>
      </c>
      <c r="V28" s="7">
        <v>12000000</v>
      </c>
      <c r="W28" s="7">
        <v>0</v>
      </c>
      <c r="X28" s="7">
        <v>12000000</v>
      </c>
      <c r="Y28" s="7">
        <v>11999999.800000001</v>
      </c>
      <c r="Z28" s="7">
        <v>11999999.800000001</v>
      </c>
      <c r="AA28" s="7">
        <v>11999999.800000001</v>
      </c>
    </row>
    <row r="29" spans="1:27" ht="33.75" x14ac:dyDescent="0.25">
      <c r="A29" s="4" t="s">
        <v>33</v>
      </c>
      <c r="B29" s="5" t="s">
        <v>34</v>
      </c>
      <c r="C29" s="6" t="s">
        <v>144</v>
      </c>
      <c r="D29" s="4" t="s">
        <v>36</v>
      </c>
      <c r="E29" s="4" t="s">
        <v>43</v>
      </c>
      <c r="F29" s="4" t="s">
        <v>43</v>
      </c>
      <c r="G29" s="4" t="s">
        <v>37</v>
      </c>
      <c r="H29" s="4" t="s">
        <v>88</v>
      </c>
      <c r="I29" s="4" t="s">
        <v>114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145</v>
      </c>
      <c r="Q29" s="7">
        <v>17000000</v>
      </c>
      <c r="R29" s="7">
        <v>131000000</v>
      </c>
      <c r="S29" s="7">
        <v>50500000</v>
      </c>
      <c r="T29" s="7">
        <v>97500000</v>
      </c>
      <c r="U29" s="7">
        <v>0</v>
      </c>
      <c r="V29" s="7">
        <v>85079686.109999999</v>
      </c>
      <c r="W29" s="7">
        <v>12420313.890000001</v>
      </c>
      <c r="X29" s="7">
        <v>84226581.109999999</v>
      </c>
      <c r="Y29" s="7">
        <v>84202931.109999999</v>
      </c>
      <c r="Z29" s="7">
        <v>84202931.109999999</v>
      </c>
      <c r="AA29" s="7">
        <v>84202931.109999999</v>
      </c>
    </row>
    <row r="30" spans="1:27" ht="45" x14ac:dyDescent="0.25">
      <c r="A30" s="4" t="s">
        <v>33</v>
      </c>
      <c r="B30" s="5" t="s">
        <v>34</v>
      </c>
      <c r="C30" s="6" t="s">
        <v>146</v>
      </c>
      <c r="D30" s="4" t="s">
        <v>36</v>
      </c>
      <c r="E30" s="4" t="s">
        <v>43</v>
      </c>
      <c r="F30" s="4" t="s">
        <v>43</v>
      </c>
      <c r="G30" s="4" t="s">
        <v>37</v>
      </c>
      <c r="H30" s="4" t="s">
        <v>88</v>
      </c>
      <c r="I30" s="4" t="s">
        <v>88</v>
      </c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147</v>
      </c>
      <c r="Q30" s="7">
        <v>26000000</v>
      </c>
      <c r="R30" s="7">
        <v>0</v>
      </c>
      <c r="S30" s="7">
        <v>17224000</v>
      </c>
      <c r="T30" s="7">
        <v>8776000</v>
      </c>
      <c r="U30" s="7">
        <v>0</v>
      </c>
      <c r="V30" s="7">
        <v>8776000</v>
      </c>
      <c r="W30" s="7">
        <v>0</v>
      </c>
      <c r="X30" s="7">
        <v>8776000</v>
      </c>
      <c r="Y30" s="7">
        <v>3941565</v>
      </c>
      <c r="Z30" s="7">
        <v>3941565</v>
      </c>
      <c r="AA30" s="7">
        <v>3941565</v>
      </c>
    </row>
    <row r="31" spans="1:27" ht="45" x14ac:dyDescent="0.25">
      <c r="A31" s="4" t="s">
        <v>33</v>
      </c>
      <c r="B31" s="5" t="s">
        <v>34</v>
      </c>
      <c r="C31" s="6" t="s">
        <v>148</v>
      </c>
      <c r="D31" s="4" t="s">
        <v>36</v>
      </c>
      <c r="E31" s="4" t="s">
        <v>43</v>
      </c>
      <c r="F31" s="4" t="s">
        <v>43</v>
      </c>
      <c r="G31" s="4" t="s">
        <v>37</v>
      </c>
      <c r="H31" s="4" t="s">
        <v>88</v>
      </c>
      <c r="I31" s="4" t="s">
        <v>94</v>
      </c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149</v>
      </c>
      <c r="Q31" s="7">
        <v>1700000</v>
      </c>
      <c r="R31" s="7">
        <v>5500000</v>
      </c>
      <c r="S31" s="7">
        <v>0</v>
      </c>
      <c r="T31" s="7">
        <v>7200000</v>
      </c>
      <c r="U31" s="7">
        <v>0</v>
      </c>
      <c r="V31" s="7">
        <v>6258585</v>
      </c>
      <c r="W31" s="7">
        <v>941415</v>
      </c>
      <c r="X31" s="7">
        <v>6258585</v>
      </c>
      <c r="Y31" s="7">
        <v>6258585</v>
      </c>
      <c r="Z31" s="7">
        <v>6258585</v>
      </c>
      <c r="AA31" s="7">
        <v>6258585</v>
      </c>
    </row>
    <row r="32" spans="1:27" ht="33.75" x14ac:dyDescent="0.25">
      <c r="A32" s="4" t="s">
        <v>33</v>
      </c>
      <c r="B32" s="5" t="s">
        <v>34</v>
      </c>
      <c r="C32" s="6" t="s">
        <v>150</v>
      </c>
      <c r="D32" s="4" t="s">
        <v>36</v>
      </c>
      <c r="E32" s="4" t="s">
        <v>43</v>
      </c>
      <c r="F32" s="4" t="s">
        <v>43</v>
      </c>
      <c r="G32" s="4" t="s">
        <v>37</v>
      </c>
      <c r="H32" s="4" t="s">
        <v>88</v>
      </c>
      <c r="I32" s="4" t="s">
        <v>97</v>
      </c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151</v>
      </c>
      <c r="Q32" s="7">
        <v>700000</v>
      </c>
      <c r="R32" s="7">
        <v>3000000</v>
      </c>
      <c r="S32" s="7">
        <v>1000000</v>
      </c>
      <c r="T32" s="7">
        <v>2700000</v>
      </c>
      <c r="U32" s="7">
        <v>0</v>
      </c>
      <c r="V32" s="7">
        <v>1674600.36</v>
      </c>
      <c r="W32" s="7">
        <v>1025399.64</v>
      </c>
      <c r="X32" s="7">
        <v>1674600.36</v>
      </c>
      <c r="Y32" s="7">
        <v>1674600.36</v>
      </c>
      <c r="Z32" s="7">
        <v>1674600.36</v>
      </c>
      <c r="AA32" s="7">
        <v>1674600.36</v>
      </c>
    </row>
    <row r="33" spans="1:27" ht="33.75" x14ac:dyDescent="0.25">
      <c r="A33" s="4" t="s">
        <v>33</v>
      </c>
      <c r="B33" s="5" t="s">
        <v>34</v>
      </c>
      <c r="C33" s="6" t="s">
        <v>152</v>
      </c>
      <c r="D33" s="4" t="s">
        <v>36</v>
      </c>
      <c r="E33" s="4" t="s">
        <v>43</v>
      </c>
      <c r="F33" s="4" t="s">
        <v>43</v>
      </c>
      <c r="G33" s="4" t="s">
        <v>37</v>
      </c>
      <c r="H33" s="4" t="s">
        <v>91</v>
      </c>
      <c r="I33" s="4" t="s">
        <v>114</v>
      </c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153</v>
      </c>
      <c r="Q33" s="7">
        <v>1580000</v>
      </c>
      <c r="R33" s="7">
        <v>4000000</v>
      </c>
      <c r="S33" s="7">
        <v>0</v>
      </c>
      <c r="T33" s="7">
        <v>5580000</v>
      </c>
      <c r="U33" s="7">
        <v>0</v>
      </c>
      <c r="V33" s="7">
        <v>2551300</v>
      </c>
      <c r="W33" s="7">
        <v>3028700</v>
      </c>
      <c r="X33" s="7">
        <v>2551300</v>
      </c>
      <c r="Y33" s="7">
        <v>2551300</v>
      </c>
      <c r="Z33" s="7">
        <v>2551300</v>
      </c>
      <c r="AA33" s="7">
        <v>2551300</v>
      </c>
    </row>
    <row r="34" spans="1:27" ht="33.75" x14ac:dyDescent="0.25">
      <c r="A34" s="4" t="s">
        <v>33</v>
      </c>
      <c r="B34" s="5" t="s">
        <v>34</v>
      </c>
      <c r="C34" s="6" t="s">
        <v>154</v>
      </c>
      <c r="D34" s="4" t="s">
        <v>36</v>
      </c>
      <c r="E34" s="4" t="s">
        <v>43</v>
      </c>
      <c r="F34" s="4" t="s">
        <v>43</v>
      </c>
      <c r="G34" s="4" t="s">
        <v>37</v>
      </c>
      <c r="H34" s="4" t="s">
        <v>91</v>
      </c>
      <c r="I34" s="4" t="s">
        <v>100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155</v>
      </c>
      <c r="Q34" s="7">
        <v>174000000</v>
      </c>
      <c r="R34" s="7">
        <v>181547798</v>
      </c>
      <c r="S34" s="7">
        <v>26267315</v>
      </c>
      <c r="T34" s="7">
        <v>329280483</v>
      </c>
      <c r="U34" s="7">
        <v>0</v>
      </c>
      <c r="V34" s="7">
        <v>327614359.60000002</v>
      </c>
      <c r="W34" s="7">
        <v>1666123.4</v>
      </c>
      <c r="X34" s="7">
        <v>327508721.60000002</v>
      </c>
      <c r="Y34" s="7">
        <v>308052229.19999999</v>
      </c>
      <c r="Z34" s="7">
        <v>308052229.19999999</v>
      </c>
      <c r="AA34" s="7">
        <v>308052229.19999999</v>
      </c>
    </row>
    <row r="35" spans="1:27" ht="33.75" x14ac:dyDescent="0.25">
      <c r="A35" s="4" t="s">
        <v>33</v>
      </c>
      <c r="B35" s="5" t="s">
        <v>34</v>
      </c>
      <c r="C35" s="6" t="s">
        <v>156</v>
      </c>
      <c r="D35" s="4" t="s">
        <v>36</v>
      </c>
      <c r="E35" s="4" t="s">
        <v>43</v>
      </c>
      <c r="F35" s="4" t="s">
        <v>43</v>
      </c>
      <c r="G35" s="4" t="s">
        <v>37</v>
      </c>
      <c r="H35" s="4" t="s">
        <v>91</v>
      </c>
      <c r="I35" s="4" t="s">
        <v>103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157</v>
      </c>
      <c r="Q35" s="7">
        <v>200000</v>
      </c>
      <c r="R35" s="7">
        <v>0</v>
      </c>
      <c r="S35" s="7">
        <v>0</v>
      </c>
      <c r="T35" s="7">
        <v>200000</v>
      </c>
      <c r="U35" s="7">
        <v>0</v>
      </c>
      <c r="V35" s="7">
        <v>200000</v>
      </c>
      <c r="W35" s="7">
        <v>0</v>
      </c>
      <c r="X35" s="7">
        <v>200000</v>
      </c>
      <c r="Y35" s="7">
        <v>200000</v>
      </c>
      <c r="Z35" s="7">
        <v>200000</v>
      </c>
      <c r="AA35" s="7">
        <v>200000</v>
      </c>
    </row>
    <row r="36" spans="1:27" ht="33.75" x14ac:dyDescent="0.25">
      <c r="A36" s="4" t="s">
        <v>33</v>
      </c>
      <c r="B36" s="5" t="s">
        <v>34</v>
      </c>
      <c r="C36" s="6" t="s">
        <v>158</v>
      </c>
      <c r="D36" s="4" t="s">
        <v>36</v>
      </c>
      <c r="E36" s="4" t="s">
        <v>43</v>
      </c>
      <c r="F36" s="4" t="s">
        <v>43</v>
      </c>
      <c r="G36" s="4" t="s">
        <v>43</v>
      </c>
      <c r="H36" s="4" t="s">
        <v>97</v>
      </c>
      <c r="I36" s="4" t="s">
        <v>88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159</v>
      </c>
      <c r="Q36" s="7">
        <v>74000000</v>
      </c>
      <c r="R36" s="7">
        <v>3000000</v>
      </c>
      <c r="S36" s="7">
        <v>49590460</v>
      </c>
      <c r="T36" s="7">
        <v>27409540</v>
      </c>
      <c r="U36" s="7">
        <v>0</v>
      </c>
      <c r="V36" s="7">
        <v>25527537.640000001</v>
      </c>
      <c r="W36" s="7">
        <v>1882002.36</v>
      </c>
      <c r="X36" s="7">
        <v>17505013.640000001</v>
      </c>
      <c r="Y36" s="7">
        <v>17271680.640000001</v>
      </c>
      <c r="Z36" s="7">
        <v>17271680.640000001</v>
      </c>
      <c r="AA36" s="7">
        <v>17271680.640000001</v>
      </c>
    </row>
    <row r="37" spans="1:27" ht="33.75" x14ac:dyDescent="0.25">
      <c r="A37" s="4" t="s">
        <v>33</v>
      </c>
      <c r="B37" s="5" t="s">
        <v>34</v>
      </c>
      <c r="C37" s="6" t="s">
        <v>160</v>
      </c>
      <c r="D37" s="4" t="s">
        <v>36</v>
      </c>
      <c r="E37" s="4" t="s">
        <v>43</v>
      </c>
      <c r="F37" s="4" t="s">
        <v>43</v>
      </c>
      <c r="G37" s="4" t="s">
        <v>43</v>
      </c>
      <c r="H37" s="4" t="s">
        <v>97</v>
      </c>
      <c r="I37" s="4" t="s">
        <v>91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161</v>
      </c>
      <c r="Q37" s="7">
        <v>200000000</v>
      </c>
      <c r="R37" s="7">
        <v>50000000</v>
      </c>
      <c r="S37" s="7">
        <v>67268621</v>
      </c>
      <c r="T37" s="7">
        <v>182731379</v>
      </c>
      <c r="U37" s="7">
        <v>0</v>
      </c>
      <c r="V37" s="7">
        <v>182545706</v>
      </c>
      <c r="W37" s="7">
        <v>185673</v>
      </c>
      <c r="X37" s="7">
        <v>182545706</v>
      </c>
      <c r="Y37" s="7">
        <v>171950744</v>
      </c>
      <c r="Z37" s="7">
        <v>171950744</v>
      </c>
      <c r="AA37" s="7">
        <v>126215551</v>
      </c>
    </row>
    <row r="38" spans="1:27" ht="33.75" x14ac:dyDescent="0.25">
      <c r="A38" s="4" t="s">
        <v>33</v>
      </c>
      <c r="B38" s="5" t="s">
        <v>34</v>
      </c>
      <c r="C38" s="6" t="s">
        <v>162</v>
      </c>
      <c r="D38" s="4" t="s">
        <v>36</v>
      </c>
      <c r="E38" s="4" t="s">
        <v>43</v>
      </c>
      <c r="F38" s="4" t="s">
        <v>43</v>
      </c>
      <c r="G38" s="4" t="s">
        <v>43</v>
      </c>
      <c r="H38" s="4" t="s">
        <v>97</v>
      </c>
      <c r="I38" s="4" t="s">
        <v>103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163</v>
      </c>
      <c r="Q38" s="7">
        <v>50500000</v>
      </c>
      <c r="R38" s="7">
        <v>0</v>
      </c>
      <c r="S38" s="7">
        <v>20710000</v>
      </c>
      <c r="T38" s="7">
        <v>29790000</v>
      </c>
      <c r="U38" s="7">
        <v>0</v>
      </c>
      <c r="V38" s="7">
        <v>28090000</v>
      </c>
      <c r="W38" s="7">
        <v>1700000</v>
      </c>
      <c r="X38" s="7">
        <v>28090000</v>
      </c>
      <c r="Y38" s="7">
        <v>21160799</v>
      </c>
      <c r="Z38" s="7">
        <v>21160799</v>
      </c>
      <c r="AA38" s="7">
        <v>21160799</v>
      </c>
    </row>
    <row r="39" spans="1:27" ht="33.75" x14ac:dyDescent="0.25">
      <c r="A39" s="4" t="s">
        <v>33</v>
      </c>
      <c r="B39" s="5" t="s">
        <v>34</v>
      </c>
      <c r="C39" s="6" t="s">
        <v>164</v>
      </c>
      <c r="D39" s="4" t="s">
        <v>36</v>
      </c>
      <c r="E39" s="4" t="s">
        <v>43</v>
      </c>
      <c r="F39" s="4" t="s">
        <v>43</v>
      </c>
      <c r="G39" s="4" t="s">
        <v>43</v>
      </c>
      <c r="H39" s="4" t="s">
        <v>97</v>
      </c>
      <c r="I39" s="4" t="s">
        <v>106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165</v>
      </c>
      <c r="Q39" s="7">
        <v>70300000</v>
      </c>
      <c r="R39" s="7">
        <v>7097965.3399999999</v>
      </c>
      <c r="S39" s="7">
        <v>0</v>
      </c>
      <c r="T39" s="7">
        <v>77397965.340000004</v>
      </c>
      <c r="U39" s="7">
        <v>0</v>
      </c>
      <c r="V39" s="7">
        <v>77397965.340000004</v>
      </c>
      <c r="W39" s="7">
        <v>0</v>
      </c>
      <c r="X39" s="7">
        <v>72613580</v>
      </c>
      <c r="Y39" s="7">
        <v>72613580</v>
      </c>
      <c r="Z39" s="7">
        <v>72613580</v>
      </c>
      <c r="AA39" s="7">
        <v>72613580</v>
      </c>
    </row>
    <row r="40" spans="1:27" ht="33.75" x14ac:dyDescent="0.25">
      <c r="A40" s="4" t="s">
        <v>33</v>
      </c>
      <c r="B40" s="5" t="s">
        <v>34</v>
      </c>
      <c r="C40" s="6" t="s">
        <v>166</v>
      </c>
      <c r="D40" s="4" t="s">
        <v>36</v>
      </c>
      <c r="E40" s="4" t="s">
        <v>43</v>
      </c>
      <c r="F40" s="4" t="s">
        <v>43</v>
      </c>
      <c r="G40" s="4" t="s">
        <v>43</v>
      </c>
      <c r="H40" s="4" t="s">
        <v>100</v>
      </c>
      <c r="I40" s="4" t="s">
        <v>85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167</v>
      </c>
      <c r="Q40" s="7">
        <v>110000000</v>
      </c>
      <c r="R40" s="7">
        <v>400000</v>
      </c>
      <c r="S40" s="7">
        <v>0</v>
      </c>
      <c r="T40" s="7">
        <v>110400000</v>
      </c>
      <c r="U40" s="7">
        <v>0</v>
      </c>
      <c r="V40" s="7">
        <v>110142090.87</v>
      </c>
      <c r="W40" s="7">
        <v>257909.13</v>
      </c>
      <c r="X40" s="7">
        <v>106999781.87</v>
      </c>
      <c r="Y40" s="7">
        <v>106636282.17</v>
      </c>
      <c r="Z40" s="7">
        <v>106636282.17</v>
      </c>
      <c r="AA40" s="7">
        <v>106636282.17</v>
      </c>
    </row>
    <row r="41" spans="1:27" ht="33.75" x14ac:dyDescent="0.25">
      <c r="A41" s="4" t="s">
        <v>33</v>
      </c>
      <c r="B41" s="5" t="s">
        <v>34</v>
      </c>
      <c r="C41" s="6" t="s">
        <v>168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100</v>
      </c>
      <c r="I41" s="4" t="s">
        <v>114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169</v>
      </c>
      <c r="Q41" s="7">
        <v>1350000000</v>
      </c>
      <c r="R41" s="7">
        <v>500000</v>
      </c>
      <c r="S41" s="7">
        <v>13787620.34</v>
      </c>
      <c r="T41" s="7">
        <v>1336712379.6600001</v>
      </c>
      <c r="U41" s="7">
        <v>0</v>
      </c>
      <c r="V41" s="7">
        <v>1336641779.46</v>
      </c>
      <c r="W41" s="7">
        <v>70600.2</v>
      </c>
      <c r="X41" s="7">
        <v>1336641779.46</v>
      </c>
      <c r="Y41" s="7">
        <v>1224764736.28</v>
      </c>
      <c r="Z41" s="7">
        <v>1224764736.28</v>
      </c>
      <c r="AA41" s="7">
        <v>1224764736.28</v>
      </c>
    </row>
    <row r="42" spans="1:27" ht="33.75" x14ac:dyDescent="0.25">
      <c r="A42" s="4" t="s">
        <v>33</v>
      </c>
      <c r="B42" s="5" t="s">
        <v>34</v>
      </c>
      <c r="C42" s="6" t="s">
        <v>170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100</v>
      </c>
      <c r="I42" s="4" t="s">
        <v>88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171</v>
      </c>
      <c r="Q42" s="7">
        <v>6000000</v>
      </c>
      <c r="R42" s="7">
        <v>13300000</v>
      </c>
      <c r="S42" s="7">
        <v>1275625</v>
      </c>
      <c r="T42" s="7">
        <v>18024375</v>
      </c>
      <c r="U42" s="7">
        <v>0</v>
      </c>
      <c r="V42" s="7">
        <v>18024375</v>
      </c>
      <c r="W42" s="7">
        <v>0</v>
      </c>
      <c r="X42" s="7">
        <v>18024375</v>
      </c>
      <c r="Y42" s="7">
        <v>11663009.119999999</v>
      </c>
      <c r="Z42" s="7">
        <v>11663009.119999999</v>
      </c>
      <c r="AA42" s="7">
        <v>11663009.119999999</v>
      </c>
    </row>
    <row r="43" spans="1:27" ht="33.75" x14ac:dyDescent="0.25">
      <c r="A43" s="4" t="s">
        <v>33</v>
      </c>
      <c r="B43" s="5" t="s">
        <v>34</v>
      </c>
      <c r="C43" s="6" t="s">
        <v>172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103</v>
      </c>
      <c r="I43" s="4" t="s">
        <v>114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173</v>
      </c>
      <c r="Q43" s="7">
        <v>500000</v>
      </c>
      <c r="R43" s="7">
        <v>1500000</v>
      </c>
      <c r="S43" s="7">
        <v>0</v>
      </c>
      <c r="T43" s="7">
        <v>2000000</v>
      </c>
      <c r="U43" s="7">
        <v>0</v>
      </c>
      <c r="V43" s="7">
        <v>1518324</v>
      </c>
      <c r="W43" s="7">
        <v>481676</v>
      </c>
      <c r="X43" s="7">
        <v>518324</v>
      </c>
      <c r="Y43" s="7">
        <v>518324</v>
      </c>
      <c r="Z43" s="7">
        <v>518324</v>
      </c>
      <c r="AA43" s="7">
        <v>518324</v>
      </c>
    </row>
    <row r="44" spans="1:27" ht="56.25" x14ac:dyDescent="0.25">
      <c r="A44" s="4" t="s">
        <v>33</v>
      </c>
      <c r="B44" s="5" t="s">
        <v>34</v>
      </c>
      <c r="C44" s="6" t="s">
        <v>174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103</v>
      </c>
      <c r="I44" s="4" t="s">
        <v>88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175</v>
      </c>
      <c r="Q44" s="7">
        <v>1462420000</v>
      </c>
      <c r="R44" s="7">
        <v>0</v>
      </c>
      <c r="S44" s="7">
        <v>222457338</v>
      </c>
      <c r="T44" s="7">
        <v>1239962662</v>
      </c>
      <c r="U44" s="7">
        <v>0</v>
      </c>
      <c r="V44" s="7">
        <v>1223035907.0599999</v>
      </c>
      <c r="W44" s="7">
        <v>16926754.940000001</v>
      </c>
      <c r="X44" s="7">
        <v>1215251506.0599999</v>
      </c>
      <c r="Y44" s="7">
        <v>965491271</v>
      </c>
      <c r="Z44" s="7">
        <v>965491271</v>
      </c>
      <c r="AA44" s="7">
        <v>933174476</v>
      </c>
    </row>
    <row r="45" spans="1:27" ht="45" x14ac:dyDescent="0.25">
      <c r="A45" s="4" t="s">
        <v>33</v>
      </c>
      <c r="B45" s="5" t="s">
        <v>34</v>
      </c>
      <c r="C45" s="6" t="s">
        <v>176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103</v>
      </c>
      <c r="I45" s="4" t="s">
        <v>91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177</v>
      </c>
      <c r="Q45" s="7">
        <v>103000000</v>
      </c>
      <c r="R45" s="7">
        <v>26267315</v>
      </c>
      <c r="S45" s="7">
        <v>0</v>
      </c>
      <c r="T45" s="7">
        <v>129267315</v>
      </c>
      <c r="U45" s="7">
        <v>0</v>
      </c>
      <c r="V45" s="7">
        <v>125125408</v>
      </c>
      <c r="W45" s="7">
        <v>4141907</v>
      </c>
      <c r="X45" s="7">
        <v>120746306</v>
      </c>
      <c r="Y45" s="7">
        <v>98347845.579999998</v>
      </c>
      <c r="Z45" s="7">
        <v>98347845.579999998</v>
      </c>
      <c r="AA45" s="7">
        <v>90088116.579999998</v>
      </c>
    </row>
    <row r="46" spans="1:27" ht="33.75" x14ac:dyDescent="0.25">
      <c r="A46" s="4" t="s">
        <v>33</v>
      </c>
      <c r="B46" s="5" t="s">
        <v>34</v>
      </c>
      <c r="C46" s="6" t="s">
        <v>178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103</v>
      </c>
      <c r="I46" s="4" t="s">
        <v>94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179</v>
      </c>
      <c r="Q46" s="7">
        <v>135000000</v>
      </c>
      <c r="R46" s="7">
        <v>36800000</v>
      </c>
      <c r="S46" s="7">
        <v>21566886</v>
      </c>
      <c r="T46" s="7">
        <v>150233114</v>
      </c>
      <c r="U46" s="7">
        <v>0</v>
      </c>
      <c r="V46" s="7">
        <v>150233113.68000001</v>
      </c>
      <c r="W46" s="7">
        <v>0.32</v>
      </c>
      <c r="X46" s="7">
        <v>150232179.46000001</v>
      </c>
      <c r="Y46" s="7">
        <v>119545783.59</v>
      </c>
      <c r="Z46" s="7">
        <v>119545783.59</v>
      </c>
      <c r="AA46" s="7">
        <v>119545783.59</v>
      </c>
    </row>
    <row r="47" spans="1:27" ht="45" x14ac:dyDescent="0.25">
      <c r="A47" s="4" t="s">
        <v>33</v>
      </c>
      <c r="B47" s="5" t="s">
        <v>34</v>
      </c>
      <c r="C47" s="6" t="s">
        <v>180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103</v>
      </c>
      <c r="I47" s="4" t="s">
        <v>100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181</v>
      </c>
      <c r="Q47" s="7">
        <v>30000000</v>
      </c>
      <c r="R47" s="7">
        <v>27333901</v>
      </c>
      <c r="S47" s="7">
        <v>10000000</v>
      </c>
      <c r="T47" s="7">
        <v>47333901</v>
      </c>
      <c r="U47" s="7">
        <v>0</v>
      </c>
      <c r="V47" s="7">
        <v>46563975</v>
      </c>
      <c r="W47" s="7">
        <v>769926</v>
      </c>
      <c r="X47" s="7">
        <v>46563975</v>
      </c>
      <c r="Y47" s="7">
        <v>36561001</v>
      </c>
      <c r="Z47" s="7">
        <v>36561001</v>
      </c>
      <c r="AA47" s="7">
        <v>36561001</v>
      </c>
    </row>
    <row r="48" spans="1:27" ht="33.75" x14ac:dyDescent="0.25">
      <c r="A48" s="4" t="s">
        <v>33</v>
      </c>
      <c r="B48" s="5" t="s">
        <v>34</v>
      </c>
      <c r="C48" s="6" t="s">
        <v>182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106</v>
      </c>
      <c r="I48" s="4" t="s">
        <v>114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183</v>
      </c>
      <c r="Q48" s="7">
        <v>20000000</v>
      </c>
      <c r="R48" s="7">
        <v>7000000</v>
      </c>
      <c r="S48" s="7">
        <v>0</v>
      </c>
      <c r="T48" s="7">
        <v>27000000</v>
      </c>
      <c r="U48" s="7">
        <v>0</v>
      </c>
      <c r="V48" s="7">
        <v>26265980</v>
      </c>
      <c r="W48" s="7">
        <v>734020</v>
      </c>
      <c r="X48" s="7">
        <v>26265980</v>
      </c>
      <c r="Y48" s="7">
        <v>17510654</v>
      </c>
      <c r="Z48" s="7">
        <v>17510654</v>
      </c>
      <c r="AA48" s="7">
        <v>17510654</v>
      </c>
    </row>
    <row r="49" spans="1:27" ht="33.75" x14ac:dyDescent="0.25">
      <c r="A49" s="4" t="s">
        <v>33</v>
      </c>
      <c r="B49" s="5" t="s">
        <v>34</v>
      </c>
      <c r="C49" s="6" t="s">
        <v>184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106</v>
      </c>
      <c r="I49" s="4" t="s">
        <v>88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185</v>
      </c>
      <c r="Q49" s="7">
        <v>40000000</v>
      </c>
      <c r="R49" s="7">
        <v>0</v>
      </c>
      <c r="S49" s="7">
        <v>20155132</v>
      </c>
      <c r="T49" s="7">
        <v>19844868</v>
      </c>
      <c r="U49" s="7">
        <v>0</v>
      </c>
      <c r="V49" s="7">
        <v>19844868</v>
      </c>
      <c r="W49" s="7">
        <v>0</v>
      </c>
      <c r="X49" s="7">
        <v>19844868</v>
      </c>
      <c r="Y49" s="7">
        <v>19415077</v>
      </c>
      <c r="Z49" s="7">
        <v>19415077</v>
      </c>
      <c r="AA49" s="7">
        <v>19415077</v>
      </c>
    </row>
    <row r="50" spans="1:27" ht="56.25" x14ac:dyDescent="0.25">
      <c r="A50" s="4" t="s">
        <v>33</v>
      </c>
      <c r="B50" s="5" t="s">
        <v>34</v>
      </c>
      <c r="C50" s="6" t="s">
        <v>186</v>
      </c>
      <c r="D50" s="4" t="s">
        <v>36</v>
      </c>
      <c r="E50" s="4" t="s">
        <v>43</v>
      </c>
      <c r="F50" s="4" t="s">
        <v>43</v>
      </c>
      <c r="G50" s="4" t="s">
        <v>43</v>
      </c>
      <c r="H50" s="4" t="s">
        <v>106</v>
      </c>
      <c r="I50" s="4" t="s">
        <v>91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187</v>
      </c>
      <c r="Q50" s="7">
        <v>4000000</v>
      </c>
      <c r="R50" s="7">
        <v>495912</v>
      </c>
      <c r="S50" s="7">
        <v>0</v>
      </c>
      <c r="T50" s="7">
        <v>4495912</v>
      </c>
      <c r="U50" s="7">
        <v>0</v>
      </c>
      <c r="V50" s="7">
        <v>4495912</v>
      </c>
      <c r="W50" s="7">
        <v>0</v>
      </c>
      <c r="X50" s="7">
        <v>3958359</v>
      </c>
      <c r="Y50" s="7">
        <v>3955880.4</v>
      </c>
      <c r="Z50" s="7">
        <v>3955880.4</v>
      </c>
      <c r="AA50" s="7">
        <v>3955880.4</v>
      </c>
    </row>
    <row r="51" spans="1:27" ht="33.75" x14ac:dyDescent="0.25">
      <c r="A51" s="4" t="s">
        <v>33</v>
      </c>
      <c r="B51" s="5" t="s">
        <v>34</v>
      </c>
      <c r="C51" s="6" t="s">
        <v>188</v>
      </c>
      <c r="D51" s="4" t="s">
        <v>36</v>
      </c>
      <c r="E51" s="4" t="s">
        <v>43</v>
      </c>
      <c r="F51" s="4" t="s">
        <v>43</v>
      </c>
      <c r="G51" s="4" t="s">
        <v>43</v>
      </c>
      <c r="H51" s="4" t="s">
        <v>106</v>
      </c>
      <c r="I51" s="4" t="s">
        <v>97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189</v>
      </c>
      <c r="Q51" s="7">
        <v>50000000</v>
      </c>
      <c r="R51" s="7">
        <v>33659220</v>
      </c>
      <c r="S51" s="7">
        <v>0</v>
      </c>
      <c r="T51" s="7">
        <v>83659220</v>
      </c>
      <c r="U51" s="7">
        <v>0</v>
      </c>
      <c r="V51" s="7">
        <v>83394256</v>
      </c>
      <c r="W51" s="7">
        <v>264964</v>
      </c>
      <c r="X51" s="7">
        <v>83394256</v>
      </c>
      <c r="Y51" s="7">
        <v>31285768</v>
      </c>
      <c r="Z51" s="7">
        <v>31285768</v>
      </c>
      <c r="AA51" s="7">
        <v>16986446</v>
      </c>
    </row>
    <row r="52" spans="1:27" ht="33.75" x14ac:dyDescent="0.25">
      <c r="A52" s="4" t="s">
        <v>33</v>
      </c>
      <c r="B52" s="5" t="s">
        <v>34</v>
      </c>
      <c r="C52" s="6" t="s">
        <v>190</v>
      </c>
      <c r="D52" s="4" t="s">
        <v>36</v>
      </c>
      <c r="E52" s="4" t="s">
        <v>43</v>
      </c>
      <c r="F52" s="4" t="s">
        <v>43</v>
      </c>
      <c r="G52" s="4" t="s">
        <v>43</v>
      </c>
      <c r="H52" s="4" t="s">
        <v>109</v>
      </c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191</v>
      </c>
      <c r="Q52" s="7">
        <v>181000000</v>
      </c>
      <c r="R52" s="7">
        <v>10000000</v>
      </c>
      <c r="S52" s="7">
        <v>32500000</v>
      </c>
      <c r="T52" s="7">
        <v>158500000</v>
      </c>
      <c r="U52" s="7">
        <v>0</v>
      </c>
      <c r="V52" s="7">
        <v>158500000</v>
      </c>
      <c r="W52" s="7">
        <v>0</v>
      </c>
      <c r="X52" s="7">
        <v>142467929.86000001</v>
      </c>
      <c r="Y52" s="7">
        <v>137290287.86000001</v>
      </c>
      <c r="Z52" s="7">
        <v>137290287.86000001</v>
      </c>
      <c r="AA52" s="7">
        <v>136002426.86000001</v>
      </c>
    </row>
    <row r="53" spans="1:27" ht="33.75" x14ac:dyDescent="0.25">
      <c r="A53" s="4" t="s">
        <v>33</v>
      </c>
      <c r="B53" s="5" t="s">
        <v>34</v>
      </c>
      <c r="C53" s="6" t="s">
        <v>192</v>
      </c>
      <c r="D53" s="4" t="s">
        <v>36</v>
      </c>
      <c r="E53" s="4" t="s">
        <v>46</v>
      </c>
      <c r="F53" s="4" t="s">
        <v>43</v>
      </c>
      <c r="G53" s="4" t="s">
        <v>43</v>
      </c>
      <c r="H53" s="4" t="s">
        <v>193</v>
      </c>
      <c r="I53" s="4" t="s">
        <v>114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194</v>
      </c>
      <c r="Q53" s="7">
        <v>19350000000</v>
      </c>
      <c r="R53" s="7">
        <v>0</v>
      </c>
      <c r="S53" s="7">
        <v>0</v>
      </c>
      <c r="T53" s="7">
        <v>19350000000</v>
      </c>
      <c r="U53" s="7">
        <v>0</v>
      </c>
      <c r="V53" s="7">
        <v>19349183635</v>
      </c>
      <c r="W53" s="7">
        <v>816365</v>
      </c>
      <c r="X53" s="7">
        <v>19296318329.380001</v>
      </c>
      <c r="Y53" s="7">
        <v>18117814412.880001</v>
      </c>
      <c r="Z53" s="7">
        <v>18117814412.880001</v>
      </c>
      <c r="AA53" s="7">
        <v>17408723396.799999</v>
      </c>
    </row>
    <row r="54" spans="1:27" ht="33.75" x14ac:dyDescent="0.25">
      <c r="A54" s="4" t="s">
        <v>33</v>
      </c>
      <c r="B54" s="5" t="s">
        <v>34</v>
      </c>
      <c r="C54" s="6" t="s">
        <v>195</v>
      </c>
      <c r="D54" s="4" t="s">
        <v>36</v>
      </c>
      <c r="E54" s="4" t="s">
        <v>46</v>
      </c>
      <c r="F54" s="4" t="s">
        <v>53</v>
      </c>
      <c r="G54" s="4" t="s">
        <v>43</v>
      </c>
      <c r="H54" s="4" t="s">
        <v>54</v>
      </c>
      <c r="I54" s="4" t="s">
        <v>85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196</v>
      </c>
      <c r="Q54" s="7">
        <v>10000000</v>
      </c>
      <c r="R54" s="7">
        <v>40000000</v>
      </c>
      <c r="S54" s="7">
        <v>0</v>
      </c>
      <c r="T54" s="7">
        <v>50000000</v>
      </c>
      <c r="U54" s="7">
        <v>0</v>
      </c>
      <c r="V54" s="7">
        <v>50000000</v>
      </c>
      <c r="W54" s="7">
        <v>0</v>
      </c>
      <c r="X54" s="7">
        <v>35547563</v>
      </c>
      <c r="Y54" s="7">
        <v>32996387</v>
      </c>
      <c r="Z54" s="7">
        <v>32996387</v>
      </c>
      <c r="AA54" s="7">
        <v>32996387</v>
      </c>
    </row>
    <row r="55" spans="1:27" ht="33.75" x14ac:dyDescent="0.25">
      <c r="A55" s="4" t="s">
        <v>33</v>
      </c>
      <c r="B55" s="5" t="s">
        <v>34</v>
      </c>
      <c r="C55" s="6" t="s">
        <v>197</v>
      </c>
      <c r="D55" s="4" t="s">
        <v>36</v>
      </c>
      <c r="E55" s="4" t="s">
        <v>46</v>
      </c>
      <c r="F55" s="4" t="s">
        <v>53</v>
      </c>
      <c r="G55" s="4" t="s">
        <v>43</v>
      </c>
      <c r="H55" s="4" t="s">
        <v>54</v>
      </c>
      <c r="I55" s="4" t="s">
        <v>114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198</v>
      </c>
      <c r="Q55" s="7">
        <v>60000000</v>
      </c>
      <c r="R55" s="7">
        <v>0</v>
      </c>
      <c r="S55" s="7">
        <v>40000000</v>
      </c>
      <c r="T55" s="7">
        <v>20000000</v>
      </c>
      <c r="U55" s="7">
        <v>0</v>
      </c>
      <c r="V55" s="7">
        <v>20000000</v>
      </c>
      <c r="W55" s="7">
        <v>0</v>
      </c>
      <c r="X55" s="7">
        <v>11658806</v>
      </c>
      <c r="Y55" s="7">
        <v>9322086</v>
      </c>
      <c r="Z55" s="7">
        <v>9322086</v>
      </c>
      <c r="AA55" s="7">
        <v>9322086</v>
      </c>
    </row>
    <row r="56" spans="1:27" ht="33.75" x14ac:dyDescent="0.25">
      <c r="A56" s="4" t="s">
        <v>33</v>
      </c>
      <c r="B56" s="5" t="s">
        <v>34</v>
      </c>
      <c r="C56" s="6" t="s">
        <v>199</v>
      </c>
      <c r="D56" s="4" t="s">
        <v>36</v>
      </c>
      <c r="E56" s="4" t="s">
        <v>57</v>
      </c>
      <c r="F56" s="4" t="s">
        <v>37</v>
      </c>
      <c r="G56" s="4" t="s">
        <v>43</v>
      </c>
      <c r="H56" s="4" t="s">
        <v>97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200</v>
      </c>
      <c r="Q56" s="7">
        <v>2000000</v>
      </c>
      <c r="R56" s="7">
        <v>0</v>
      </c>
      <c r="S56" s="7">
        <v>0</v>
      </c>
      <c r="T56" s="7">
        <v>2000000</v>
      </c>
      <c r="U56" s="7">
        <v>0</v>
      </c>
      <c r="V56" s="7">
        <v>539000</v>
      </c>
      <c r="W56" s="7">
        <v>1461000</v>
      </c>
      <c r="X56" s="7">
        <v>539000</v>
      </c>
      <c r="Y56" s="7">
        <v>539000</v>
      </c>
      <c r="Z56" s="7">
        <v>539000</v>
      </c>
      <c r="AA56" s="7">
        <v>539000</v>
      </c>
    </row>
    <row r="57" spans="1:27" ht="112.5" x14ac:dyDescent="0.25">
      <c r="A57" s="4" t="s">
        <v>33</v>
      </c>
      <c r="B57" s="5" t="s">
        <v>34</v>
      </c>
      <c r="C57" s="6" t="s">
        <v>201</v>
      </c>
      <c r="D57" s="4" t="s">
        <v>67</v>
      </c>
      <c r="E57" s="4" t="s">
        <v>68</v>
      </c>
      <c r="F57" s="4" t="s">
        <v>69</v>
      </c>
      <c r="G57" s="4" t="s">
        <v>70</v>
      </c>
      <c r="H57" s="4" t="s">
        <v>202</v>
      </c>
      <c r="I57" s="4" t="s">
        <v>203</v>
      </c>
      <c r="J57" s="4" t="s">
        <v>46</v>
      </c>
      <c r="K57" s="4" t="s">
        <v>1</v>
      </c>
      <c r="L57" s="4" t="s">
        <v>1</v>
      </c>
      <c r="M57" s="4" t="s">
        <v>38</v>
      </c>
      <c r="N57" s="4" t="s">
        <v>60</v>
      </c>
      <c r="O57" s="4" t="s">
        <v>40</v>
      </c>
      <c r="P57" s="5" t="s">
        <v>204</v>
      </c>
      <c r="Q57" s="7">
        <v>1500000000</v>
      </c>
      <c r="R57" s="7">
        <v>0</v>
      </c>
      <c r="S57" s="7">
        <v>0</v>
      </c>
      <c r="T57" s="7">
        <v>1500000000</v>
      </c>
      <c r="U57" s="7">
        <v>0</v>
      </c>
      <c r="V57" s="7">
        <v>1500000000</v>
      </c>
      <c r="W57" s="7">
        <v>0</v>
      </c>
      <c r="X57" s="7">
        <v>1499042500</v>
      </c>
      <c r="Y57" s="7">
        <v>1198967500</v>
      </c>
      <c r="Z57" s="7">
        <v>1198967500</v>
      </c>
      <c r="AA57" s="7">
        <v>1198967500</v>
      </c>
    </row>
    <row r="58" spans="1:27" ht="101.25" x14ac:dyDescent="0.25">
      <c r="A58" s="4" t="s">
        <v>33</v>
      </c>
      <c r="B58" s="5" t="s">
        <v>34</v>
      </c>
      <c r="C58" s="6" t="s">
        <v>205</v>
      </c>
      <c r="D58" s="4" t="s">
        <v>67</v>
      </c>
      <c r="E58" s="4" t="s">
        <v>68</v>
      </c>
      <c r="F58" s="4" t="s">
        <v>69</v>
      </c>
      <c r="G58" s="4" t="s">
        <v>78</v>
      </c>
      <c r="H58" s="4" t="s">
        <v>202</v>
      </c>
      <c r="I58" s="4" t="s">
        <v>206</v>
      </c>
      <c r="J58" s="4" t="s">
        <v>43</v>
      </c>
      <c r="K58" s="4" t="s">
        <v>1</v>
      </c>
      <c r="L58" s="4" t="s">
        <v>1</v>
      </c>
      <c r="M58" s="4" t="s">
        <v>74</v>
      </c>
      <c r="N58" s="4" t="s">
        <v>75</v>
      </c>
      <c r="O58" s="4" t="s">
        <v>40</v>
      </c>
      <c r="P58" s="5" t="s">
        <v>207</v>
      </c>
      <c r="Q58" s="7">
        <v>13466700000</v>
      </c>
      <c r="R58" s="7">
        <v>4496823809.3100004</v>
      </c>
      <c r="S58" s="7">
        <v>4496823809.3100004</v>
      </c>
      <c r="T58" s="7">
        <v>13466700000</v>
      </c>
      <c r="U58" s="7">
        <v>0</v>
      </c>
      <c r="V58" s="7">
        <v>10920231246.42</v>
      </c>
      <c r="W58" s="7">
        <v>2546468753.5799999</v>
      </c>
      <c r="X58" s="7">
        <v>9833173322.4500008</v>
      </c>
      <c r="Y58" s="7">
        <v>4581022547.3900003</v>
      </c>
      <c r="Z58" s="7">
        <v>4573929112.3900003</v>
      </c>
      <c r="AA58" s="7">
        <v>4430946336.6000004</v>
      </c>
    </row>
    <row r="59" spans="1:27" ht="78.75" x14ac:dyDescent="0.25">
      <c r="A59" s="4" t="s">
        <v>33</v>
      </c>
      <c r="B59" s="5" t="s">
        <v>34</v>
      </c>
      <c r="C59" s="6" t="s">
        <v>208</v>
      </c>
      <c r="D59" s="4" t="s">
        <v>67</v>
      </c>
      <c r="E59" s="4" t="s">
        <v>68</v>
      </c>
      <c r="F59" s="4" t="s">
        <v>69</v>
      </c>
      <c r="G59" s="4" t="s">
        <v>39</v>
      </c>
      <c r="H59" s="4" t="s">
        <v>202</v>
      </c>
      <c r="I59" s="4" t="s">
        <v>209</v>
      </c>
      <c r="J59" s="4" t="s">
        <v>43</v>
      </c>
      <c r="K59" s="4" t="s">
        <v>1</v>
      </c>
      <c r="L59" s="4" t="s">
        <v>1</v>
      </c>
      <c r="M59" s="4" t="s">
        <v>38</v>
      </c>
      <c r="N59" s="4" t="s">
        <v>60</v>
      </c>
      <c r="O59" s="4" t="s">
        <v>40</v>
      </c>
      <c r="P59" s="5" t="s">
        <v>210</v>
      </c>
      <c r="Q59" s="7">
        <v>600000000</v>
      </c>
      <c r="R59" s="7">
        <v>0</v>
      </c>
      <c r="S59" s="7">
        <v>0</v>
      </c>
      <c r="T59" s="7">
        <v>600000000</v>
      </c>
      <c r="U59" s="7">
        <v>0</v>
      </c>
      <c r="V59" s="7">
        <v>598222000</v>
      </c>
      <c r="W59" s="7">
        <v>1778000</v>
      </c>
      <c r="X59" s="7">
        <v>597722000</v>
      </c>
      <c r="Y59" s="7">
        <v>582472000</v>
      </c>
      <c r="Z59" s="7">
        <v>582472000</v>
      </c>
      <c r="AA59" s="7">
        <v>582472000</v>
      </c>
    </row>
    <row r="60" spans="1:27" ht="78.75" x14ac:dyDescent="0.25">
      <c r="A60" s="4" t="s">
        <v>33</v>
      </c>
      <c r="B60" s="5" t="s">
        <v>34</v>
      </c>
      <c r="C60" s="6" t="s">
        <v>211</v>
      </c>
      <c r="D60" s="4" t="s">
        <v>67</v>
      </c>
      <c r="E60" s="4" t="s">
        <v>68</v>
      </c>
      <c r="F60" s="4" t="s">
        <v>69</v>
      </c>
      <c r="G60" s="4" t="s">
        <v>39</v>
      </c>
      <c r="H60" s="4" t="s">
        <v>202</v>
      </c>
      <c r="I60" s="4" t="s">
        <v>212</v>
      </c>
      <c r="J60" s="4" t="s">
        <v>43</v>
      </c>
      <c r="K60" s="4" t="s">
        <v>1</v>
      </c>
      <c r="L60" s="4" t="s">
        <v>1</v>
      </c>
      <c r="M60" s="4" t="s">
        <v>38</v>
      </c>
      <c r="N60" s="4" t="s">
        <v>60</v>
      </c>
      <c r="O60" s="4" t="s">
        <v>40</v>
      </c>
      <c r="P60" s="5" t="s">
        <v>213</v>
      </c>
      <c r="Q60" s="7">
        <v>300000000</v>
      </c>
      <c r="R60" s="7">
        <v>0</v>
      </c>
      <c r="S60" s="7">
        <v>0</v>
      </c>
      <c r="T60" s="7">
        <v>300000000</v>
      </c>
      <c r="U60" s="7">
        <v>0</v>
      </c>
      <c r="V60" s="7">
        <v>298712623.68000001</v>
      </c>
      <c r="W60" s="7">
        <v>1287376.32</v>
      </c>
      <c r="X60" s="7">
        <v>298362623.68000001</v>
      </c>
      <c r="Y60" s="7">
        <v>138915877.68000001</v>
      </c>
      <c r="Z60" s="7">
        <v>138915877.68000001</v>
      </c>
      <c r="AA60" s="7">
        <v>113600000</v>
      </c>
    </row>
    <row r="61" spans="1:27" ht="90" x14ac:dyDescent="0.25">
      <c r="A61" s="4" t="s">
        <v>33</v>
      </c>
      <c r="B61" s="5" t="s">
        <v>34</v>
      </c>
      <c r="C61" s="6" t="s">
        <v>214</v>
      </c>
      <c r="D61" s="4" t="s">
        <v>67</v>
      </c>
      <c r="E61" s="4" t="s">
        <v>68</v>
      </c>
      <c r="F61" s="4" t="s">
        <v>69</v>
      </c>
      <c r="G61" s="4" t="s">
        <v>39</v>
      </c>
      <c r="H61" s="4" t="s">
        <v>202</v>
      </c>
      <c r="I61" s="4" t="s">
        <v>215</v>
      </c>
      <c r="J61" s="4" t="s">
        <v>43</v>
      </c>
      <c r="K61" s="4" t="s">
        <v>1</v>
      </c>
      <c r="L61" s="4" t="s">
        <v>1</v>
      </c>
      <c r="M61" s="4" t="s">
        <v>38</v>
      </c>
      <c r="N61" s="4" t="s">
        <v>60</v>
      </c>
      <c r="O61" s="4" t="s">
        <v>40</v>
      </c>
      <c r="P61" s="5" t="s">
        <v>216</v>
      </c>
      <c r="Q61" s="7">
        <v>50000000</v>
      </c>
      <c r="R61" s="7">
        <v>0</v>
      </c>
      <c r="S61" s="7">
        <v>0</v>
      </c>
      <c r="T61" s="7">
        <v>50000000</v>
      </c>
      <c r="U61" s="7">
        <v>0</v>
      </c>
      <c r="V61" s="7">
        <v>47783116</v>
      </c>
      <c r="W61" s="7">
        <v>2216884</v>
      </c>
      <c r="X61" s="7">
        <v>47783116</v>
      </c>
      <c r="Y61" s="7">
        <v>47783116</v>
      </c>
      <c r="Z61" s="7">
        <v>47783116</v>
      </c>
      <c r="AA61" s="7">
        <v>47783116</v>
      </c>
    </row>
    <row r="62" spans="1:27" ht="90" x14ac:dyDescent="0.25">
      <c r="A62" s="4" t="s">
        <v>33</v>
      </c>
      <c r="B62" s="5" t="s">
        <v>34</v>
      </c>
      <c r="C62" s="6" t="s">
        <v>217</v>
      </c>
      <c r="D62" s="4" t="s">
        <v>67</v>
      </c>
      <c r="E62" s="4" t="s">
        <v>68</v>
      </c>
      <c r="F62" s="4" t="s">
        <v>69</v>
      </c>
      <c r="G62" s="4" t="s">
        <v>60</v>
      </c>
      <c r="H62" s="4" t="s">
        <v>202</v>
      </c>
      <c r="I62" s="4" t="s">
        <v>218</v>
      </c>
      <c r="J62" s="4" t="s">
        <v>43</v>
      </c>
      <c r="K62" s="4"/>
      <c r="L62" s="4"/>
      <c r="M62" s="4" t="s">
        <v>38</v>
      </c>
      <c r="N62" s="4" t="s">
        <v>60</v>
      </c>
      <c r="O62" s="4" t="s">
        <v>40</v>
      </c>
      <c r="P62" s="5" t="s">
        <v>219</v>
      </c>
      <c r="Q62" s="7">
        <v>750000000</v>
      </c>
      <c r="R62" s="7">
        <v>0</v>
      </c>
      <c r="S62" s="7">
        <v>0</v>
      </c>
      <c r="T62" s="7">
        <v>750000000</v>
      </c>
      <c r="U62" s="7">
        <v>0</v>
      </c>
      <c r="V62" s="7">
        <v>750000000</v>
      </c>
      <c r="W62" s="7">
        <v>0</v>
      </c>
      <c r="X62" s="7">
        <v>740183333</v>
      </c>
      <c r="Y62" s="7">
        <v>682593721</v>
      </c>
      <c r="Z62" s="7">
        <v>682593721</v>
      </c>
      <c r="AA62" s="7">
        <v>676293721</v>
      </c>
    </row>
    <row r="63" spans="1:27" x14ac:dyDescent="0.25">
      <c r="A63" s="4" t="s">
        <v>1</v>
      </c>
      <c r="B63" s="5" t="s">
        <v>1</v>
      </c>
      <c r="C63" s="6" t="s">
        <v>1</v>
      </c>
      <c r="D63" s="4" t="s">
        <v>1</v>
      </c>
      <c r="E63" s="4" t="s">
        <v>1</v>
      </c>
      <c r="F63" s="4" t="s">
        <v>1</v>
      </c>
      <c r="G63" s="4" t="s">
        <v>1</v>
      </c>
      <c r="H63" s="4" t="s">
        <v>1</v>
      </c>
      <c r="I63" s="4" t="s">
        <v>1</v>
      </c>
      <c r="J63" s="4" t="s">
        <v>1</v>
      </c>
      <c r="K63" s="4" t="s">
        <v>1</v>
      </c>
      <c r="L63" s="4" t="s">
        <v>1</v>
      </c>
      <c r="M63" s="4" t="s">
        <v>1</v>
      </c>
      <c r="N63" s="4" t="s">
        <v>1</v>
      </c>
      <c r="O63" s="4" t="s">
        <v>1</v>
      </c>
      <c r="P63" s="5" t="s">
        <v>1</v>
      </c>
      <c r="Q63" s="7">
        <v>50987700000</v>
      </c>
      <c r="R63" s="7">
        <v>5090025920.6499996</v>
      </c>
      <c r="S63" s="7">
        <v>5095626806.6499996</v>
      </c>
      <c r="T63" s="7">
        <v>50982099114</v>
      </c>
      <c r="U63" s="7">
        <v>0</v>
      </c>
      <c r="V63" s="7">
        <v>48379257394.220001</v>
      </c>
      <c r="W63" s="7">
        <v>2602841719.7800002</v>
      </c>
      <c r="X63" s="7">
        <v>45881331327.93</v>
      </c>
      <c r="Y63" s="7">
        <v>38353442434.059998</v>
      </c>
      <c r="Z63" s="7">
        <v>38346348999.059998</v>
      </c>
      <c r="AA63" s="7">
        <v>37360760429.510002</v>
      </c>
    </row>
    <row r="64" spans="1:27" x14ac:dyDescent="0.25">
      <c r="A64" s="4" t="s">
        <v>1</v>
      </c>
      <c r="B64" s="8" t="s">
        <v>1</v>
      </c>
      <c r="C64" s="6" t="s">
        <v>1</v>
      </c>
      <c r="D64" s="4" t="s">
        <v>1</v>
      </c>
      <c r="E64" s="4" t="s">
        <v>1</v>
      </c>
      <c r="F64" s="4" t="s">
        <v>1</v>
      </c>
      <c r="G64" s="4" t="s">
        <v>1</v>
      </c>
      <c r="H64" s="4" t="s">
        <v>1</v>
      </c>
      <c r="I64" s="4" t="s">
        <v>1</v>
      </c>
      <c r="J64" s="4" t="s">
        <v>1</v>
      </c>
      <c r="K64" s="4" t="s">
        <v>1</v>
      </c>
      <c r="L64" s="4" t="s">
        <v>1</v>
      </c>
      <c r="M64" s="4" t="s">
        <v>1</v>
      </c>
      <c r="N64" s="4" t="s">
        <v>1</v>
      </c>
      <c r="O64" s="4" t="s">
        <v>1</v>
      </c>
      <c r="P64" s="5" t="s">
        <v>1</v>
      </c>
      <c r="Q64" s="9" t="s">
        <v>1</v>
      </c>
      <c r="R64" s="9" t="s">
        <v>1</v>
      </c>
      <c r="S64" s="9" t="s">
        <v>1</v>
      </c>
      <c r="T64" s="9" t="s">
        <v>1</v>
      </c>
      <c r="U64" s="9" t="s">
        <v>1</v>
      </c>
      <c r="V64" s="9" t="s">
        <v>1</v>
      </c>
      <c r="W64" s="9" t="s">
        <v>1</v>
      </c>
      <c r="X64" s="9" t="s">
        <v>1</v>
      </c>
      <c r="Y64" s="9" t="s">
        <v>1</v>
      </c>
      <c r="Z64" s="9" t="s">
        <v>1</v>
      </c>
      <c r="AA64" s="9" t="s">
        <v>1</v>
      </c>
    </row>
    <row r="65" ht="33.950000000000003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130" zoomScaleNormal="130" workbookViewId="0">
      <selection activeCell="V8" sqref="V8"/>
    </sheetView>
  </sheetViews>
  <sheetFormatPr baseColWidth="10" defaultRowHeight="15" x14ac:dyDescent="0.25"/>
  <cols>
    <col min="1" max="1" width="13.42578125" style="152" customWidth="1"/>
    <col min="2" max="2" width="14.85546875" style="152" customWidth="1"/>
    <col min="3" max="3" width="13.28515625" style="152" customWidth="1"/>
    <col min="4" max="11" width="5.42578125" style="152" hidden="1" customWidth="1"/>
    <col min="12" max="12" width="7" style="152" hidden="1" customWidth="1"/>
    <col min="13" max="13" width="7.5703125" style="152" bestFit="1" customWidth="1"/>
    <col min="14" max="14" width="4.42578125" style="152" bestFit="1" customWidth="1"/>
    <col min="15" max="15" width="3.85546875" style="152" bestFit="1" customWidth="1"/>
    <col min="16" max="16" width="19.85546875" style="152" customWidth="1"/>
    <col min="17" max="17" width="15.140625" style="152" hidden="1" customWidth="1"/>
    <col min="18" max="18" width="17.85546875" style="152" hidden="1" customWidth="1"/>
    <col min="19" max="22" width="18.85546875" style="152" customWidth="1"/>
    <col min="23" max="23" width="0" style="152" hidden="1" customWidth="1"/>
    <col min="24" max="24" width="4.42578125" style="152" bestFit="1" customWidth="1"/>
    <col min="25" max="25" width="18" style="152" bestFit="1" customWidth="1"/>
    <col min="26" max="16384" width="11.42578125" style="152"/>
  </cols>
  <sheetData>
    <row r="1" spans="1:25" x14ac:dyDescent="0.25">
      <c r="A1" s="2" t="s">
        <v>0</v>
      </c>
      <c r="B1" s="2">
        <v>2023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1:25" x14ac:dyDescent="0.25">
      <c r="A2" s="2" t="s">
        <v>2</v>
      </c>
      <c r="B2" s="2" t="s">
        <v>223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</row>
    <row r="3" spans="1:25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</row>
    <row r="4" spans="1:25" ht="24" customHeight="1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224</v>
      </c>
      <c r="R4" s="2" t="s">
        <v>225</v>
      </c>
      <c r="S4" s="2" t="s">
        <v>29</v>
      </c>
      <c r="T4" s="2" t="s">
        <v>30</v>
      </c>
      <c r="U4" s="2" t="s">
        <v>31</v>
      </c>
      <c r="V4" s="2" t="s">
        <v>32</v>
      </c>
    </row>
    <row r="5" spans="1:25" ht="24" customHeight="1" x14ac:dyDescent="0.25">
      <c r="A5" s="4" t="s">
        <v>33</v>
      </c>
      <c r="B5" s="10" t="s">
        <v>34</v>
      </c>
      <c r="C5" s="6" t="s">
        <v>48</v>
      </c>
      <c r="D5" s="4" t="s">
        <v>36</v>
      </c>
      <c r="E5" s="4" t="s">
        <v>43</v>
      </c>
      <c r="F5" s="4"/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10" t="s">
        <v>49</v>
      </c>
      <c r="Q5" s="12" t="s">
        <v>1</v>
      </c>
      <c r="R5" s="12" t="s">
        <v>1</v>
      </c>
      <c r="S5" s="7">
        <v>46306183.579999998</v>
      </c>
      <c r="T5" s="7">
        <v>42884165.789999999</v>
      </c>
      <c r="U5" s="7">
        <v>42884165.789999999</v>
      </c>
      <c r="V5" s="7">
        <v>42884165.789999999</v>
      </c>
      <c r="Y5" s="153">
        <f>+S5-V5</f>
        <v>3422017.7899999991</v>
      </c>
    </row>
    <row r="6" spans="1:25" ht="24" customHeight="1" x14ac:dyDescent="0.25">
      <c r="A6" s="4" t="s">
        <v>33</v>
      </c>
      <c r="B6" s="10" t="s">
        <v>34</v>
      </c>
      <c r="C6" s="6" t="s">
        <v>77</v>
      </c>
      <c r="D6" s="4" t="s">
        <v>67</v>
      </c>
      <c r="E6" s="4" t="s">
        <v>68</v>
      </c>
      <c r="F6" s="4" t="s">
        <v>69</v>
      </c>
      <c r="G6" s="4" t="s">
        <v>78</v>
      </c>
      <c r="H6" s="4"/>
      <c r="I6" s="4"/>
      <c r="J6" s="4"/>
      <c r="K6" s="4"/>
      <c r="L6" s="4"/>
      <c r="M6" s="4" t="s">
        <v>74</v>
      </c>
      <c r="N6" s="4" t="s">
        <v>75</v>
      </c>
      <c r="O6" s="4" t="s">
        <v>40</v>
      </c>
      <c r="P6" s="10" t="s">
        <v>79</v>
      </c>
      <c r="Q6" s="12" t="s">
        <v>1</v>
      </c>
      <c r="R6" s="12" t="s">
        <v>1</v>
      </c>
      <c r="S6" s="7">
        <v>6726595076.3000002</v>
      </c>
      <c r="T6" s="7">
        <v>1825029149.0999999</v>
      </c>
      <c r="U6" s="7">
        <v>1825029149.0999999</v>
      </c>
      <c r="V6" s="7">
        <v>1825029149.0999999</v>
      </c>
      <c r="X6" s="153"/>
      <c r="Y6" s="153">
        <f>+S6-V6</f>
        <v>4901565927.2000008</v>
      </c>
    </row>
    <row r="7" spans="1:25" ht="24" customHeight="1" x14ac:dyDescent="0.25">
      <c r="A7" s="4" t="s">
        <v>33</v>
      </c>
      <c r="B7" s="10" t="s">
        <v>34</v>
      </c>
      <c r="C7" s="6" t="s">
        <v>82</v>
      </c>
      <c r="D7" s="4" t="s">
        <v>67</v>
      </c>
      <c r="E7" s="4" t="s">
        <v>68</v>
      </c>
      <c r="F7" s="4" t="s">
        <v>69</v>
      </c>
      <c r="G7" s="4" t="s">
        <v>60</v>
      </c>
      <c r="H7" s="4"/>
      <c r="I7" s="4"/>
      <c r="J7" s="4"/>
      <c r="K7" s="4"/>
      <c r="L7" s="4"/>
      <c r="M7" s="4" t="s">
        <v>38</v>
      </c>
      <c r="N7" s="4" t="s">
        <v>60</v>
      </c>
      <c r="O7" s="4" t="s">
        <v>40</v>
      </c>
      <c r="P7" s="10" t="s">
        <v>83</v>
      </c>
      <c r="Q7" s="12" t="s">
        <v>1</v>
      </c>
      <c r="R7" s="12" t="s">
        <v>1</v>
      </c>
      <c r="S7" s="7">
        <v>5409314</v>
      </c>
      <c r="T7" s="7">
        <v>5409314</v>
      </c>
      <c r="U7" s="7">
        <v>5409314</v>
      </c>
      <c r="V7" s="7">
        <v>5409314</v>
      </c>
      <c r="X7" s="154" t="s">
        <v>270</v>
      </c>
      <c r="Y7" s="153">
        <f>+S7-V7</f>
        <v>0</v>
      </c>
    </row>
    <row r="8" spans="1:25" x14ac:dyDescent="0.25">
      <c r="A8" s="4" t="s">
        <v>1</v>
      </c>
      <c r="B8" s="10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12" t="s">
        <v>1</v>
      </c>
      <c r="R8" s="12" t="s">
        <v>1</v>
      </c>
      <c r="S8" s="7">
        <v>6778310573.8800001</v>
      </c>
      <c r="T8" s="7">
        <v>1873322628.8900001</v>
      </c>
      <c r="U8" s="7">
        <v>1873322628.8900001</v>
      </c>
      <c r="V8" s="7">
        <v>1873322628.8900001</v>
      </c>
    </row>
    <row r="9" spans="1:25" x14ac:dyDescent="0.25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12" t="s">
        <v>1</v>
      </c>
      <c r="R9" s="12" t="s">
        <v>1</v>
      </c>
      <c r="S9" s="9" t="s">
        <v>1</v>
      </c>
      <c r="T9" s="9" t="s">
        <v>1</v>
      </c>
      <c r="U9" s="9" t="s">
        <v>1</v>
      </c>
      <c r="V9" s="9" t="s">
        <v>1</v>
      </c>
    </row>
    <row r="10" spans="1:25" x14ac:dyDescent="0.25">
      <c r="A10" s="155" t="s">
        <v>271</v>
      </c>
    </row>
    <row r="12" spans="1:25" x14ac:dyDescent="0.25">
      <c r="S12" s="153">
        <f>+S6+S7</f>
        <v>6732004390.3000002</v>
      </c>
      <c r="T12" s="153">
        <f t="shared" ref="T12:V12" si="0">+T6+T7</f>
        <v>1830438463.0999999</v>
      </c>
      <c r="U12" s="153">
        <f t="shared" si="0"/>
        <v>1830438463.0999999</v>
      </c>
      <c r="V12" s="153">
        <f t="shared" si="0"/>
        <v>1830438463.0999999</v>
      </c>
    </row>
    <row r="13" spans="1:25" x14ac:dyDescent="0.25">
      <c r="V13" s="153">
        <f>+S12-V12</f>
        <v>4901565927.2000008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="265" zoomScaleNormal="265" workbookViewId="0">
      <selection activeCell="E4" sqref="E4"/>
    </sheetView>
  </sheetViews>
  <sheetFormatPr baseColWidth="10" defaultRowHeight="15" x14ac:dyDescent="0.25"/>
  <cols>
    <col min="1" max="1" width="20.85546875" style="151" customWidth="1"/>
    <col min="2" max="2" width="16.85546875" style="151" hidden="1" customWidth="1"/>
    <col min="3" max="3" width="13.140625" style="151" customWidth="1"/>
    <col min="4" max="4" width="16" style="151" hidden="1" customWidth="1"/>
    <col min="5" max="5" width="11.42578125" style="151" customWidth="1"/>
    <col min="6" max="6" width="11.42578125" style="151" hidden="1" customWidth="1"/>
    <col min="7" max="7" width="11.42578125" style="151" customWidth="1"/>
    <col min="8" max="8" width="11.42578125" style="151"/>
    <col min="9" max="9" width="18.140625" style="151" hidden="1" customWidth="1"/>
    <col min="10" max="10" width="11.42578125" style="151" customWidth="1"/>
    <col min="11" max="11" width="9.42578125" style="151" bestFit="1" customWidth="1"/>
    <col min="12" max="256" width="11.42578125" style="151"/>
    <col min="257" max="257" width="17.140625" style="151" customWidth="1"/>
    <col min="258" max="258" width="0" style="151" hidden="1" customWidth="1"/>
    <col min="259" max="259" width="13.140625" style="151" customWidth="1"/>
    <col min="260" max="260" width="14.42578125" style="151" customWidth="1"/>
    <col min="261" max="261" width="11.42578125" style="151" customWidth="1"/>
    <col min="262" max="262" width="0" style="151" hidden="1" customWidth="1"/>
    <col min="263" max="263" width="11.42578125" style="151" customWidth="1"/>
    <col min="264" max="264" width="11.42578125" style="151"/>
    <col min="265" max="265" width="0" style="151" hidden="1" customWidth="1"/>
    <col min="266" max="266" width="11.42578125" style="151" customWidth="1"/>
    <col min="267" max="267" width="9.42578125" style="151" bestFit="1" customWidth="1"/>
    <col min="268" max="512" width="11.42578125" style="151"/>
    <col min="513" max="513" width="17.140625" style="151" customWidth="1"/>
    <col min="514" max="514" width="0" style="151" hidden="1" customWidth="1"/>
    <col min="515" max="515" width="13.140625" style="151" customWidth="1"/>
    <col min="516" max="516" width="14.42578125" style="151" customWidth="1"/>
    <col min="517" max="517" width="11.42578125" style="151" customWidth="1"/>
    <col min="518" max="518" width="0" style="151" hidden="1" customWidth="1"/>
    <col min="519" max="519" width="11.42578125" style="151" customWidth="1"/>
    <col min="520" max="520" width="11.42578125" style="151"/>
    <col min="521" max="521" width="0" style="151" hidden="1" customWidth="1"/>
    <col min="522" max="522" width="11.42578125" style="151" customWidth="1"/>
    <col min="523" max="523" width="9.42578125" style="151" bestFit="1" customWidth="1"/>
    <col min="524" max="768" width="11.42578125" style="151"/>
    <col min="769" max="769" width="17.140625" style="151" customWidth="1"/>
    <col min="770" max="770" width="0" style="151" hidden="1" customWidth="1"/>
    <col min="771" max="771" width="13.140625" style="151" customWidth="1"/>
    <col min="772" max="772" width="14.42578125" style="151" customWidth="1"/>
    <col min="773" max="773" width="11.42578125" style="151" customWidth="1"/>
    <col min="774" max="774" width="0" style="151" hidden="1" customWidth="1"/>
    <col min="775" max="775" width="11.42578125" style="151" customWidth="1"/>
    <col min="776" max="776" width="11.42578125" style="151"/>
    <col min="777" max="777" width="0" style="151" hidden="1" customWidth="1"/>
    <col min="778" max="778" width="11.42578125" style="151" customWidth="1"/>
    <col min="779" max="779" width="9.42578125" style="151" bestFit="1" customWidth="1"/>
    <col min="780" max="1024" width="11.42578125" style="151"/>
    <col min="1025" max="1025" width="17.140625" style="151" customWidth="1"/>
    <col min="1026" max="1026" width="0" style="151" hidden="1" customWidth="1"/>
    <col min="1027" max="1027" width="13.140625" style="151" customWidth="1"/>
    <col min="1028" max="1028" width="14.42578125" style="151" customWidth="1"/>
    <col min="1029" max="1029" width="11.42578125" style="151" customWidth="1"/>
    <col min="1030" max="1030" width="0" style="151" hidden="1" customWidth="1"/>
    <col min="1031" max="1031" width="11.42578125" style="151" customWidth="1"/>
    <col min="1032" max="1032" width="11.42578125" style="151"/>
    <col min="1033" max="1033" width="0" style="151" hidden="1" customWidth="1"/>
    <col min="1034" max="1034" width="11.42578125" style="151" customWidth="1"/>
    <col min="1035" max="1035" width="9.42578125" style="151" bestFit="1" customWidth="1"/>
    <col min="1036" max="1280" width="11.42578125" style="151"/>
    <col min="1281" max="1281" width="17.140625" style="151" customWidth="1"/>
    <col min="1282" max="1282" width="0" style="151" hidden="1" customWidth="1"/>
    <col min="1283" max="1283" width="13.140625" style="151" customWidth="1"/>
    <col min="1284" max="1284" width="14.42578125" style="151" customWidth="1"/>
    <col min="1285" max="1285" width="11.42578125" style="151" customWidth="1"/>
    <col min="1286" max="1286" width="0" style="151" hidden="1" customWidth="1"/>
    <col min="1287" max="1287" width="11.42578125" style="151" customWidth="1"/>
    <col min="1288" max="1288" width="11.42578125" style="151"/>
    <col min="1289" max="1289" width="0" style="151" hidden="1" customWidth="1"/>
    <col min="1290" max="1290" width="11.42578125" style="151" customWidth="1"/>
    <col min="1291" max="1291" width="9.42578125" style="151" bestFit="1" customWidth="1"/>
    <col min="1292" max="1536" width="11.42578125" style="151"/>
    <col min="1537" max="1537" width="17.140625" style="151" customWidth="1"/>
    <col min="1538" max="1538" width="0" style="151" hidden="1" customWidth="1"/>
    <col min="1539" max="1539" width="13.140625" style="151" customWidth="1"/>
    <col min="1540" max="1540" width="14.42578125" style="151" customWidth="1"/>
    <col min="1541" max="1541" width="11.42578125" style="151" customWidth="1"/>
    <col min="1542" max="1542" width="0" style="151" hidden="1" customWidth="1"/>
    <col min="1543" max="1543" width="11.42578125" style="151" customWidth="1"/>
    <col min="1544" max="1544" width="11.42578125" style="151"/>
    <col min="1545" max="1545" width="0" style="151" hidden="1" customWidth="1"/>
    <col min="1546" max="1546" width="11.42578125" style="151" customWidth="1"/>
    <col min="1547" max="1547" width="9.42578125" style="151" bestFit="1" customWidth="1"/>
    <col min="1548" max="1792" width="11.42578125" style="151"/>
    <col min="1793" max="1793" width="17.140625" style="151" customWidth="1"/>
    <col min="1794" max="1794" width="0" style="151" hidden="1" customWidth="1"/>
    <col min="1795" max="1795" width="13.140625" style="151" customWidth="1"/>
    <col min="1796" max="1796" width="14.42578125" style="151" customWidth="1"/>
    <col min="1797" max="1797" width="11.42578125" style="151" customWidth="1"/>
    <col min="1798" max="1798" width="0" style="151" hidden="1" customWidth="1"/>
    <col min="1799" max="1799" width="11.42578125" style="151" customWidth="1"/>
    <col min="1800" max="1800" width="11.42578125" style="151"/>
    <col min="1801" max="1801" width="0" style="151" hidden="1" customWidth="1"/>
    <col min="1802" max="1802" width="11.42578125" style="151" customWidth="1"/>
    <col min="1803" max="1803" width="9.42578125" style="151" bestFit="1" customWidth="1"/>
    <col min="1804" max="2048" width="11.42578125" style="151"/>
    <col min="2049" max="2049" width="17.140625" style="151" customWidth="1"/>
    <col min="2050" max="2050" width="0" style="151" hidden="1" customWidth="1"/>
    <col min="2051" max="2051" width="13.140625" style="151" customWidth="1"/>
    <col min="2052" max="2052" width="14.42578125" style="151" customWidth="1"/>
    <col min="2053" max="2053" width="11.42578125" style="151" customWidth="1"/>
    <col min="2054" max="2054" width="0" style="151" hidden="1" customWidth="1"/>
    <col min="2055" max="2055" width="11.42578125" style="151" customWidth="1"/>
    <col min="2056" max="2056" width="11.42578125" style="151"/>
    <col min="2057" max="2057" width="0" style="151" hidden="1" customWidth="1"/>
    <col min="2058" max="2058" width="11.42578125" style="151" customWidth="1"/>
    <col min="2059" max="2059" width="9.42578125" style="151" bestFit="1" customWidth="1"/>
    <col min="2060" max="2304" width="11.42578125" style="151"/>
    <col min="2305" max="2305" width="17.140625" style="151" customWidth="1"/>
    <col min="2306" max="2306" width="0" style="151" hidden="1" customWidth="1"/>
    <col min="2307" max="2307" width="13.140625" style="151" customWidth="1"/>
    <col min="2308" max="2308" width="14.42578125" style="151" customWidth="1"/>
    <col min="2309" max="2309" width="11.42578125" style="151" customWidth="1"/>
    <col min="2310" max="2310" width="0" style="151" hidden="1" customWidth="1"/>
    <col min="2311" max="2311" width="11.42578125" style="151" customWidth="1"/>
    <col min="2312" max="2312" width="11.42578125" style="151"/>
    <col min="2313" max="2313" width="0" style="151" hidden="1" customWidth="1"/>
    <col min="2314" max="2314" width="11.42578125" style="151" customWidth="1"/>
    <col min="2315" max="2315" width="9.42578125" style="151" bestFit="1" customWidth="1"/>
    <col min="2316" max="2560" width="11.42578125" style="151"/>
    <col min="2561" max="2561" width="17.140625" style="151" customWidth="1"/>
    <col min="2562" max="2562" width="0" style="151" hidden="1" customWidth="1"/>
    <col min="2563" max="2563" width="13.140625" style="151" customWidth="1"/>
    <col min="2564" max="2564" width="14.42578125" style="151" customWidth="1"/>
    <col min="2565" max="2565" width="11.42578125" style="151" customWidth="1"/>
    <col min="2566" max="2566" width="0" style="151" hidden="1" customWidth="1"/>
    <col min="2567" max="2567" width="11.42578125" style="151" customWidth="1"/>
    <col min="2568" max="2568" width="11.42578125" style="151"/>
    <col min="2569" max="2569" width="0" style="151" hidden="1" customWidth="1"/>
    <col min="2570" max="2570" width="11.42578125" style="151" customWidth="1"/>
    <col min="2571" max="2571" width="9.42578125" style="151" bestFit="1" customWidth="1"/>
    <col min="2572" max="2816" width="11.42578125" style="151"/>
    <col min="2817" max="2817" width="17.140625" style="151" customWidth="1"/>
    <col min="2818" max="2818" width="0" style="151" hidden="1" customWidth="1"/>
    <col min="2819" max="2819" width="13.140625" style="151" customWidth="1"/>
    <col min="2820" max="2820" width="14.42578125" style="151" customWidth="1"/>
    <col min="2821" max="2821" width="11.42578125" style="151" customWidth="1"/>
    <col min="2822" max="2822" width="0" style="151" hidden="1" customWidth="1"/>
    <col min="2823" max="2823" width="11.42578125" style="151" customWidth="1"/>
    <col min="2824" max="2824" width="11.42578125" style="151"/>
    <col min="2825" max="2825" width="0" style="151" hidden="1" customWidth="1"/>
    <col min="2826" max="2826" width="11.42578125" style="151" customWidth="1"/>
    <col min="2827" max="2827" width="9.42578125" style="151" bestFit="1" customWidth="1"/>
    <col min="2828" max="3072" width="11.42578125" style="151"/>
    <col min="3073" max="3073" width="17.140625" style="151" customWidth="1"/>
    <col min="3074" max="3074" width="0" style="151" hidden="1" customWidth="1"/>
    <col min="3075" max="3075" width="13.140625" style="151" customWidth="1"/>
    <col min="3076" max="3076" width="14.42578125" style="151" customWidth="1"/>
    <col min="3077" max="3077" width="11.42578125" style="151" customWidth="1"/>
    <col min="3078" max="3078" width="0" style="151" hidden="1" customWidth="1"/>
    <col min="3079" max="3079" width="11.42578125" style="151" customWidth="1"/>
    <col min="3080" max="3080" width="11.42578125" style="151"/>
    <col min="3081" max="3081" width="0" style="151" hidden="1" customWidth="1"/>
    <col min="3082" max="3082" width="11.42578125" style="151" customWidth="1"/>
    <col min="3083" max="3083" width="9.42578125" style="151" bestFit="1" customWidth="1"/>
    <col min="3084" max="3328" width="11.42578125" style="151"/>
    <col min="3329" max="3329" width="17.140625" style="151" customWidth="1"/>
    <col min="3330" max="3330" width="0" style="151" hidden="1" customWidth="1"/>
    <col min="3331" max="3331" width="13.140625" style="151" customWidth="1"/>
    <col min="3332" max="3332" width="14.42578125" style="151" customWidth="1"/>
    <col min="3333" max="3333" width="11.42578125" style="151" customWidth="1"/>
    <col min="3334" max="3334" width="0" style="151" hidden="1" customWidth="1"/>
    <col min="3335" max="3335" width="11.42578125" style="151" customWidth="1"/>
    <col min="3336" max="3336" width="11.42578125" style="151"/>
    <col min="3337" max="3337" width="0" style="151" hidden="1" customWidth="1"/>
    <col min="3338" max="3338" width="11.42578125" style="151" customWidth="1"/>
    <col min="3339" max="3339" width="9.42578125" style="151" bestFit="1" customWidth="1"/>
    <col min="3340" max="3584" width="11.42578125" style="151"/>
    <col min="3585" max="3585" width="17.140625" style="151" customWidth="1"/>
    <col min="3586" max="3586" width="0" style="151" hidden="1" customWidth="1"/>
    <col min="3587" max="3587" width="13.140625" style="151" customWidth="1"/>
    <col min="3588" max="3588" width="14.42578125" style="151" customWidth="1"/>
    <col min="3589" max="3589" width="11.42578125" style="151" customWidth="1"/>
    <col min="3590" max="3590" width="0" style="151" hidden="1" customWidth="1"/>
    <col min="3591" max="3591" width="11.42578125" style="151" customWidth="1"/>
    <col min="3592" max="3592" width="11.42578125" style="151"/>
    <col min="3593" max="3593" width="0" style="151" hidden="1" customWidth="1"/>
    <col min="3594" max="3594" width="11.42578125" style="151" customWidth="1"/>
    <col min="3595" max="3595" width="9.42578125" style="151" bestFit="1" customWidth="1"/>
    <col min="3596" max="3840" width="11.42578125" style="151"/>
    <col min="3841" max="3841" width="17.140625" style="151" customWidth="1"/>
    <col min="3842" max="3842" width="0" style="151" hidden="1" customWidth="1"/>
    <col min="3843" max="3843" width="13.140625" style="151" customWidth="1"/>
    <col min="3844" max="3844" width="14.42578125" style="151" customWidth="1"/>
    <col min="3845" max="3845" width="11.42578125" style="151" customWidth="1"/>
    <col min="3846" max="3846" width="0" style="151" hidden="1" customWidth="1"/>
    <col min="3847" max="3847" width="11.42578125" style="151" customWidth="1"/>
    <col min="3848" max="3848" width="11.42578125" style="151"/>
    <col min="3849" max="3849" width="0" style="151" hidden="1" customWidth="1"/>
    <col min="3850" max="3850" width="11.42578125" style="151" customWidth="1"/>
    <col min="3851" max="3851" width="9.42578125" style="151" bestFit="1" customWidth="1"/>
    <col min="3852" max="4096" width="11.42578125" style="151"/>
    <col min="4097" max="4097" width="17.140625" style="151" customWidth="1"/>
    <col min="4098" max="4098" width="0" style="151" hidden="1" customWidth="1"/>
    <col min="4099" max="4099" width="13.140625" style="151" customWidth="1"/>
    <col min="4100" max="4100" width="14.42578125" style="151" customWidth="1"/>
    <col min="4101" max="4101" width="11.42578125" style="151" customWidth="1"/>
    <col min="4102" max="4102" width="0" style="151" hidden="1" customWidth="1"/>
    <col min="4103" max="4103" width="11.42578125" style="151" customWidth="1"/>
    <col min="4104" max="4104" width="11.42578125" style="151"/>
    <col min="4105" max="4105" width="0" style="151" hidden="1" customWidth="1"/>
    <col min="4106" max="4106" width="11.42578125" style="151" customWidth="1"/>
    <col min="4107" max="4107" width="9.42578125" style="151" bestFit="1" customWidth="1"/>
    <col min="4108" max="4352" width="11.42578125" style="151"/>
    <col min="4353" max="4353" width="17.140625" style="151" customWidth="1"/>
    <col min="4354" max="4354" width="0" style="151" hidden="1" customWidth="1"/>
    <col min="4355" max="4355" width="13.140625" style="151" customWidth="1"/>
    <col min="4356" max="4356" width="14.42578125" style="151" customWidth="1"/>
    <col min="4357" max="4357" width="11.42578125" style="151" customWidth="1"/>
    <col min="4358" max="4358" width="0" style="151" hidden="1" customWidth="1"/>
    <col min="4359" max="4359" width="11.42578125" style="151" customWidth="1"/>
    <col min="4360" max="4360" width="11.42578125" style="151"/>
    <col min="4361" max="4361" width="0" style="151" hidden="1" customWidth="1"/>
    <col min="4362" max="4362" width="11.42578125" style="151" customWidth="1"/>
    <col min="4363" max="4363" width="9.42578125" style="151" bestFit="1" customWidth="1"/>
    <col min="4364" max="4608" width="11.42578125" style="151"/>
    <col min="4609" max="4609" width="17.140625" style="151" customWidth="1"/>
    <col min="4610" max="4610" width="0" style="151" hidden="1" customWidth="1"/>
    <col min="4611" max="4611" width="13.140625" style="151" customWidth="1"/>
    <col min="4612" max="4612" width="14.42578125" style="151" customWidth="1"/>
    <col min="4613" max="4613" width="11.42578125" style="151" customWidth="1"/>
    <col min="4614" max="4614" width="0" style="151" hidden="1" customWidth="1"/>
    <col min="4615" max="4615" width="11.42578125" style="151" customWidth="1"/>
    <col min="4616" max="4616" width="11.42578125" style="151"/>
    <col min="4617" max="4617" width="0" style="151" hidden="1" customWidth="1"/>
    <col min="4618" max="4618" width="11.42578125" style="151" customWidth="1"/>
    <col min="4619" max="4619" width="9.42578125" style="151" bestFit="1" customWidth="1"/>
    <col min="4620" max="4864" width="11.42578125" style="151"/>
    <col min="4865" max="4865" width="17.140625" style="151" customWidth="1"/>
    <col min="4866" max="4866" width="0" style="151" hidden="1" customWidth="1"/>
    <col min="4867" max="4867" width="13.140625" style="151" customWidth="1"/>
    <col min="4868" max="4868" width="14.42578125" style="151" customWidth="1"/>
    <col min="4869" max="4869" width="11.42578125" style="151" customWidth="1"/>
    <col min="4870" max="4870" width="0" style="151" hidden="1" customWidth="1"/>
    <col min="4871" max="4871" width="11.42578125" style="151" customWidth="1"/>
    <col min="4872" max="4872" width="11.42578125" style="151"/>
    <col min="4873" max="4873" width="0" style="151" hidden="1" customWidth="1"/>
    <col min="4874" max="4874" width="11.42578125" style="151" customWidth="1"/>
    <col min="4875" max="4875" width="9.42578125" style="151" bestFit="1" customWidth="1"/>
    <col min="4876" max="5120" width="11.42578125" style="151"/>
    <col min="5121" max="5121" width="17.140625" style="151" customWidth="1"/>
    <col min="5122" max="5122" width="0" style="151" hidden="1" customWidth="1"/>
    <col min="5123" max="5123" width="13.140625" style="151" customWidth="1"/>
    <col min="5124" max="5124" width="14.42578125" style="151" customWidth="1"/>
    <col min="5125" max="5125" width="11.42578125" style="151" customWidth="1"/>
    <col min="5126" max="5126" width="0" style="151" hidden="1" customWidth="1"/>
    <col min="5127" max="5127" width="11.42578125" style="151" customWidth="1"/>
    <col min="5128" max="5128" width="11.42578125" style="151"/>
    <col min="5129" max="5129" width="0" style="151" hidden="1" customWidth="1"/>
    <col min="5130" max="5130" width="11.42578125" style="151" customWidth="1"/>
    <col min="5131" max="5131" width="9.42578125" style="151" bestFit="1" customWidth="1"/>
    <col min="5132" max="5376" width="11.42578125" style="151"/>
    <col min="5377" max="5377" width="17.140625" style="151" customWidth="1"/>
    <col min="5378" max="5378" width="0" style="151" hidden="1" customWidth="1"/>
    <col min="5379" max="5379" width="13.140625" style="151" customWidth="1"/>
    <col min="5380" max="5380" width="14.42578125" style="151" customWidth="1"/>
    <col min="5381" max="5381" width="11.42578125" style="151" customWidth="1"/>
    <col min="5382" max="5382" width="0" style="151" hidden="1" customWidth="1"/>
    <col min="5383" max="5383" width="11.42578125" style="151" customWidth="1"/>
    <col min="5384" max="5384" width="11.42578125" style="151"/>
    <col min="5385" max="5385" width="0" style="151" hidden="1" customWidth="1"/>
    <col min="5386" max="5386" width="11.42578125" style="151" customWidth="1"/>
    <col min="5387" max="5387" width="9.42578125" style="151" bestFit="1" customWidth="1"/>
    <col min="5388" max="5632" width="11.42578125" style="151"/>
    <col min="5633" max="5633" width="17.140625" style="151" customWidth="1"/>
    <col min="5634" max="5634" width="0" style="151" hidden="1" customWidth="1"/>
    <col min="5635" max="5635" width="13.140625" style="151" customWidth="1"/>
    <col min="5636" max="5636" width="14.42578125" style="151" customWidth="1"/>
    <col min="5637" max="5637" width="11.42578125" style="151" customWidth="1"/>
    <col min="5638" max="5638" width="0" style="151" hidden="1" customWidth="1"/>
    <col min="5639" max="5639" width="11.42578125" style="151" customWidth="1"/>
    <col min="5640" max="5640" width="11.42578125" style="151"/>
    <col min="5641" max="5641" width="0" style="151" hidden="1" customWidth="1"/>
    <col min="5642" max="5642" width="11.42578125" style="151" customWidth="1"/>
    <col min="5643" max="5643" width="9.42578125" style="151" bestFit="1" customWidth="1"/>
    <col min="5644" max="5888" width="11.42578125" style="151"/>
    <col min="5889" max="5889" width="17.140625" style="151" customWidth="1"/>
    <col min="5890" max="5890" width="0" style="151" hidden="1" customWidth="1"/>
    <col min="5891" max="5891" width="13.140625" style="151" customWidth="1"/>
    <col min="5892" max="5892" width="14.42578125" style="151" customWidth="1"/>
    <col min="5893" max="5893" width="11.42578125" style="151" customWidth="1"/>
    <col min="5894" max="5894" width="0" style="151" hidden="1" customWidth="1"/>
    <col min="5895" max="5895" width="11.42578125" style="151" customWidth="1"/>
    <col min="5896" max="5896" width="11.42578125" style="151"/>
    <col min="5897" max="5897" width="0" style="151" hidden="1" customWidth="1"/>
    <col min="5898" max="5898" width="11.42578125" style="151" customWidth="1"/>
    <col min="5899" max="5899" width="9.42578125" style="151" bestFit="1" customWidth="1"/>
    <col min="5900" max="6144" width="11.42578125" style="151"/>
    <col min="6145" max="6145" width="17.140625" style="151" customWidth="1"/>
    <col min="6146" max="6146" width="0" style="151" hidden="1" customWidth="1"/>
    <col min="6147" max="6147" width="13.140625" style="151" customWidth="1"/>
    <col min="6148" max="6148" width="14.42578125" style="151" customWidth="1"/>
    <col min="6149" max="6149" width="11.42578125" style="151" customWidth="1"/>
    <col min="6150" max="6150" width="0" style="151" hidden="1" customWidth="1"/>
    <col min="6151" max="6151" width="11.42578125" style="151" customWidth="1"/>
    <col min="6152" max="6152" width="11.42578125" style="151"/>
    <col min="6153" max="6153" width="0" style="151" hidden="1" customWidth="1"/>
    <col min="6154" max="6154" width="11.42578125" style="151" customWidth="1"/>
    <col min="6155" max="6155" width="9.42578125" style="151" bestFit="1" customWidth="1"/>
    <col min="6156" max="6400" width="11.42578125" style="151"/>
    <col min="6401" max="6401" width="17.140625" style="151" customWidth="1"/>
    <col min="6402" max="6402" width="0" style="151" hidden="1" customWidth="1"/>
    <col min="6403" max="6403" width="13.140625" style="151" customWidth="1"/>
    <col min="6404" max="6404" width="14.42578125" style="151" customWidth="1"/>
    <col min="6405" max="6405" width="11.42578125" style="151" customWidth="1"/>
    <col min="6406" max="6406" width="0" style="151" hidden="1" customWidth="1"/>
    <col min="6407" max="6407" width="11.42578125" style="151" customWidth="1"/>
    <col min="6408" max="6408" width="11.42578125" style="151"/>
    <col min="6409" max="6409" width="0" style="151" hidden="1" customWidth="1"/>
    <col min="6410" max="6410" width="11.42578125" style="151" customWidth="1"/>
    <col min="6411" max="6411" width="9.42578125" style="151" bestFit="1" customWidth="1"/>
    <col min="6412" max="6656" width="11.42578125" style="151"/>
    <col min="6657" max="6657" width="17.140625" style="151" customWidth="1"/>
    <col min="6658" max="6658" width="0" style="151" hidden="1" customWidth="1"/>
    <col min="6659" max="6659" width="13.140625" style="151" customWidth="1"/>
    <col min="6660" max="6660" width="14.42578125" style="151" customWidth="1"/>
    <col min="6661" max="6661" width="11.42578125" style="151" customWidth="1"/>
    <col min="6662" max="6662" width="0" style="151" hidden="1" customWidth="1"/>
    <col min="6663" max="6663" width="11.42578125" style="151" customWidth="1"/>
    <col min="6664" max="6664" width="11.42578125" style="151"/>
    <col min="6665" max="6665" width="0" style="151" hidden="1" customWidth="1"/>
    <col min="6666" max="6666" width="11.42578125" style="151" customWidth="1"/>
    <col min="6667" max="6667" width="9.42578125" style="151" bestFit="1" customWidth="1"/>
    <col min="6668" max="6912" width="11.42578125" style="151"/>
    <col min="6913" max="6913" width="17.140625" style="151" customWidth="1"/>
    <col min="6914" max="6914" width="0" style="151" hidden="1" customWidth="1"/>
    <col min="6915" max="6915" width="13.140625" style="151" customWidth="1"/>
    <col min="6916" max="6916" width="14.42578125" style="151" customWidth="1"/>
    <col min="6917" max="6917" width="11.42578125" style="151" customWidth="1"/>
    <col min="6918" max="6918" width="0" style="151" hidden="1" customWidth="1"/>
    <col min="6919" max="6919" width="11.42578125" style="151" customWidth="1"/>
    <col min="6920" max="6920" width="11.42578125" style="151"/>
    <col min="6921" max="6921" width="0" style="151" hidden="1" customWidth="1"/>
    <col min="6922" max="6922" width="11.42578125" style="151" customWidth="1"/>
    <col min="6923" max="6923" width="9.42578125" style="151" bestFit="1" customWidth="1"/>
    <col min="6924" max="7168" width="11.42578125" style="151"/>
    <col min="7169" max="7169" width="17.140625" style="151" customWidth="1"/>
    <col min="7170" max="7170" width="0" style="151" hidden="1" customWidth="1"/>
    <col min="7171" max="7171" width="13.140625" style="151" customWidth="1"/>
    <col min="7172" max="7172" width="14.42578125" style="151" customWidth="1"/>
    <col min="7173" max="7173" width="11.42578125" style="151" customWidth="1"/>
    <col min="7174" max="7174" width="0" style="151" hidden="1" customWidth="1"/>
    <col min="7175" max="7175" width="11.42578125" style="151" customWidth="1"/>
    <col min="7176" max="7176" width="11.42578125" style="151"/>
    <col min="7177" max="7177" width="0" style="151" hidden="1" customWidth="1"/>
    <col min="7178" max="7178" width="11.42578125" style="151" customWidth="1"/>
    <col min="7179" max="7179" width="9.42578125" style="151" bestFit="1" customWidth="1"/>
    <col min="7180" max="7424" width="11.42578125" style="151"/>
    <col min="7425" max="7425" width="17.140625" style="151" customWidth="1"/>
    <col min="7426" max="7426" width="0" style="151" hidden="1" customWidth="1"/>
    <col min="7427" max="7427" width="13.140625" style="151" customWidth="1"/>
    <col min="7428" max="7428" width="14.42578125" style="151" customWidth="1"/>
    <col min="7429" max="7429" width="11.42578125" style="151" customWidth="1"/>
    <col min="7430" max="7430" width="0" style="151" hidden="1" customWidth="1"/>
    <col min="7431" max="7431" width="11.42578125" style="151" customWidth="1"/>
    <col min="7432" max="7432" width="11.42578125" style="151"/>
    <col min="7433" max="7433" width="0" style="151" hidden="1" customWidth="1"/>
    <col min="7434" max="7434" width="11.42578125" style="151" customWidth="1"/>
    <col min="7435" max="7435" width="9.42578125" style="151" bestFit="1" customWidth="1"/>
    <col min="7436" max="7680" width="11.42578125" style="151"/>
    <col min="7681" max="7681" width="17.140625" style="151" customWidth="1"/>
    <col min="7682" max="7682" width="0" style="151" hidden="1" customWidth="1"/>
    <col min="7683" max="7683" width="13.140625" style="151" customWidth="1"/>
    <col min="7684" max="7684" width="14.42578125" style="151" customWidth="1"/>
    <col min="7685" max="7685" width="11.42578125" style="151" customWidth="1"/>
    <col min="7686" max="7686" width="0" style="151" hidden="1" customWidth="1"/>
    <col min="7687" max="7687" width="11.42578125" style="151" customWidth="1"/>
    <col min="7688" max="7688" width="11.42578125" style="151"/>
    <col min="7689" max="7689" width="0" style="151" hidden="1" customWidth="1"/>
    <col min="7690" max="7690" width="11.42578125" style="151" customWidth="1"/>
    <col min="7691" max="7691" width="9.42578125" style="151" bestFit="1" customWidth="1"/>
    <col min="7692" max="7936" width="11.42578125" style="151"/>
    <col min="7937" max="7937" width="17.140625" style="151" customWidth="1"/>
    <col min="7938" max="7938" width="0" style="151" hidden="1" customWidth="1"/>
    <col min="7939" max="7939" width="13.140625" style="151" customWidth="1"/>
    <col min="7940" max="7940" width="14.42578125" style="151" customWidth="1"/>
    <col min="7941" max="7941" width="11.42578125" style="151" customWidth="1"/>
    <col min="7942" max="7942" width="0" style="151" hidden="1" customWidth="1"/>
    <col min="7943" max="7943" width="11.42578125" style="151" customWidth="1"/>
    <col min="7944" max="7944" width="11.42578125" style="151"/>
    <col min="7945" max="7945" width="0" style="151" hidden="1" customWidth="1"/>
    <col min="7946" max="7946" width="11.42578125" style="151" customWidth="1"/>
    <col min="7947" max="7947" width="9.42578125" style="151" bestFit="1" customWidth="1"/>
    <col min="7948" max="8192" width="11.42578125" style="151"/>
    <col min="8193" max="8193" width="17.140625" style="151" customWidth="1"/>
    <col min="8194" max="8194" width="0" style="151" hidden="1" customWidth="1"/>
    <col min="8195" max="8195" width="13.140625" style="151" customWidth="1"/>
    <col min="8196" max="8196" width="14.42578125" style="151" customWidth="1"/>
    <col min="8197" max="8197" width="11.42578125" style="151" customWidth="1"/>
    <col min="8198" max="8198" width="0" style="151" hidden="1" customWidth="1"/>
    <col min="8199" max="8199" width="11.42578125" style="151" customWidth="1"/>
    <col min="8200" max="8200" width="11.42578125" style="151"/>
    <col min="8201" max="8201" width="0" style="151" hidden="1" customWidth="1"/>
    <col min="8202" max="8202" width="11.42578125" style="151" customWidth="1"/>
    <col min="8203" max="8203" width="9.42578125" style="151" bestFit="1" customWidth="1"/>
    <col min="8204" max="8448" width="11.42578125" style="151"/>
    <col min="8449" max="8449" width="17.140625" style="151" customWidth="1"/>
    <col min="8450" max="8450" width="0" style="151" hidden="1" customWidth="1"/>
    <col min="8451" max="8451" width="13.140625" style="151" customWidth="1"/>
    <col min="8452" max="8452" width="14.42578125" style="151" customWidth="1"/>
    <col min="8453" max="8453" width="11.42578125" style="151" customWidth="1"/>
    <col min="8454" max="8454" width="0" style="151" hidden="1" customWidth="1"/>
    <col min="8455" max="8455" width="11.42578125" style="151" customWidth="1"/>
    <col min="8456" max="8456" width="11.42578125" style="151"/>
    <col min="8457" max="8457" width="0" style="151" hidden="1" customWidth="1"/>
    <col min="8458" max="8458" width="11.42578125" style="151" customWidth="1"/>
    <col min="8459" max="8459" width="9.42578125" style="151" bestFit="1" customWidth="1"/>
    <col min="8460" max="8704" width="11.42578125" style="151"/>
    <col min="8705" max="8705" width="17.140625" style="151" customWidth="1"/>
    <col min="8706" max="8706" width="0" style="151" hidden="1" customWidth="1"/>
    <col min="8707" max="8707" width="13.140625" style="151" customWidth="1"/>
    <col min="8708" max="8708" width="14.42578125" style="151" customWidth="1"/>
    <col min="8709" max="8709" width="11.42578125" style="151" customWidth="1"/>
    <col min="8710" max="8710" width="0" style="151" hidden="1" customWidth="1"/>
    <col min="8711" max="8711" width="11.42578125" style="151" customWidth="1"/>
    <col min="8712" max="8712" width="11.42578125" style="151"/>
    <col min="8713" max="8713" width="0" style="151" hidden="1" customWidth="1"/>
    <col min="8714" max="8714" width="11.42578125" style="151" customWidth="1"/>
    <col min="8715" max="8715" width="9.42578125" style="151" bestFit="1" customWidth="1"/>
    <col min="8716" max="8960" width="11.42578125" style="151"/>
    <col min="8961" max="8961" width="17.140625" style="151" customWidth="1"/>
    <col min="8962" max="8962" width="0" style="151" hidden="1" customWidth="1"/>
    <col min="8963" max="8963" width="13.140625" style="151" customWidth="1"/>
    <col min="8964" max="8964" width="14.42578125" style="151" customWidth="1"/>
    <col min="8965" max="8965" width="11.42578125" style="151" customWidth="1"/>
    <col min="8966" max="8966" width="0" style="151" hidden="1" customWidth="1"/>
    <col min="8967" max="8967" width="11.42578125" style="151" customWidth="1"/>
    <col min="8968" max="8968" width="11.42578125" style="151"/>
    <col min="8969" max="8969" width="0" style="151" hidden="1" customWidth="1"/>
    <col min="8970" max="8970" width="11.42578125" style="151" customWidth="1"/>
    <col min="8971" max="8971" width="9.42578125" style="151" bestFit="1" customWidth="1"/>
    <col min="8972" max="9216" width="11.42578125" style="151"/>
    <col min="9217" max="9217" width="17.140625" style="151" customWidth="1"/>
    <col min="9218" max="9218" width="0" style="151" hidden="1" customWidth="1"/>
    <col min="9219" max="9219" width="13.140625" style="151" customWidth="1"/>
    <col min="9220" max="9220" width="14.42578125" style="151" customWidth="1"/>
    <col min="9221" max="9221" width="11.42578125" style="151" customWidth="1"/>
    <col min="9222" max="9222" width="0" style="151" hidden="1" customWidth="1"/>
    <col min="9223" max="9223" width="11.42578125" style="151" customWidth="1"/>
    <col min="9224" max="9224" width="11.42578125" style="151"/>
    <col min="9225" max="9225" width="0" style="151" hidden="1" customWidth="1"/>
    <col min="9226" max="9226" width="11.42578125" style="151" customWidth="1"/>
    <col min="9227" max="9227" width="9.42578125" style="151" bestFit="1" customWidth="1"/>
    <col min="9228" max="9472" width="11.42578125" style="151"/>
    <col min="9473" max="9473" width="17.140625" style="151" customWidth="1"/>
    <col min="9474" max="9474" width="0" style="151" hidden="1" customWidth="1"/>
    <col min="9475" max="9475" width="13.140625" style="151" customWidth="1"/>
    <col min="9476" max="9476" width="14.42578125" style="151" customWidth="1"/>
    <col min="9477" max="9477" width="11.42578125" style="151" customWidth="1"/>
    <col min="9478" max="9478" width="0" style="151" hidden="1" customWidth="1"/>
    <col min="9479" max="9479" width="11.42578125" style="151" customWidth="1"/>
    <col min="9480" max="9480" width="11.42578125" style="151"/>
    <col min="9481" max="9481" width="0" style="151" hidden="1" customWidth="1"/>
    <col min="9482" max="9482" width="11.42578125" style="151" customWidth="1"/>
    <col min="9483" max="9483" width="9.42578125" style="151" bestFit="1" customWidth="1"/>
    <col min="9484" max="9728" width="11.42578125" style="151"/>
    <col min="9729" max="9729" width="17.140625" style="151" customWidth="1"/>
    <col min="9730" max="9730" width="0" style="151" hidden="1" customWidth="1"/>
    <col min="9731" max="9731" width="13.140625" style="151" customWidth="1"/>
    <col min="9732" max="9732" width="14.42578125" style="151" customWidth="1"/>
    <col min="9733" max="9733" width="11.42578125" style="151" customWidth="1"/>
    <col min="9734" max="9734" width="0" style="151" hidden="1" customWidth="1"/>
    <col min="9735" max="9735" width="11.42578125" style="151" customWidth="1"/>
    <col min="9736" max="9736" width="11.42578125" style="151"/>
    <col min="9737" max="9737" width="0" style="151" hidden="1" customWidth="1"/>
    <col min="9738" max="9738" width="11.42578125" style="151" customWidth="1"/>
    <col min="9739" max="9739" width="9.42578125" style="151" bestFit="1" customWidth="1"/>
    <col min="9740" max="9984" width="11.42578125" style="151"/>
    <col min="9985" max="9985" width="17.140625" style="151" customWidth="1"/>
    <col min="9986" max="9986" width="0" style="151" hidden="1" customWidth="1"/>
    <col min="9987" max="9987" width="13.140625" style="151" customWidth="1"/>
    <col min="9988" max="9988" width="14.42578125" style="151" customWidth="1"/>
    <col min="9989" max="9989" width="11.42578125" style="151" customWidth="1"/>
    <col min="9990" max="9990" width="0" style="151" hidden="1" customWidth="1"/>
    <col min="9991" max="9991" width="11.42578125" style="151" customWidth="1"/>
    <col min="9992" max="9992" width="11.42578125" style="151"/>
    <col min="9993" max="9993" width="0" style="151" hidden="1" customWidth="1"/>
    <col min="9994" max="9994" width="11.42578125" style="151" customWidth="1"/>
    <col min="9995" max="9995" width="9.42578125" style="151" bestFit="1" customWidth="1"/>
    <col min="9996" max="10240" width="11.42578125" style="151"/>
    <col min="10241" max="10241" width="17.140625" style="151" customWidth="1"/>
    <col min="10242" max="10242" width="0" style="151" hidden="1" customWidth="1"/>
    <col min="10243" max="10243" width="13.140625" style="151" customWidth="1"/>
    <col min="10244" max="10244" width="14.42578125" style="151" customWidth="1"/>
    <col min="10245" max="10245" width="11.42578125" style="151" customWidth="1"/>
    <col min="10246" max="10246" width="0" style="151" hidden="1" customWidth="1"/>
    <col min="10247" max="10247" width="11.42578125" style="151" customWidth="1"/>
    <col min="10248" max="10248" width="11.42578125" style="151"/>
    <col min="10249" max="10249" width="0" style="151" hidden="1" customWidth="1"/>
    <col min="10250" max="10250" width="11.42578125" style="151" customWidth="1"/>
    <col min="10251" max="10251" width="9.42578125" style="151" bestFit="1" customWidth="1"/>
    <col min="10252" max="10496" width="11.42578125" style="151"/>
    <col min="10497" max="10497" width="17.140625" style="151" customWidth="1"/>
    <col min="10498" max="10498" width="0" style="151" hidden="1" customWidth="1"/>
    <col min="10499" max="10499" width="13.140625" style="151" customWidth="1"/>
    <col min="10500" max="10500" width="14.42578125" style="151" customWidth="1"/>
    <col min="10501" max="10501" width="11.42578125" style="151" customWidth="1"/>
    <col min="10502" max="10502" width="0" style="151" hidden="1" customWidth="1"/>
    <col min="10503" max="10503" width="11.42578125" style="151" customWidth="1"/>
    <col min="10504" max="10504" width="11.42578125" style="151"/>
    <col min="10505" max="10505" width="0" style="151" hidden="1" customWidth="1"/>
    <col min="10506" max="10506" width="11.42578125" style="151" customWidth="1"/>
    <col min="10507" max="10507" width="9.42578125" style="151" bestFit="1" customWidth="1"/>
    <col min="10508" max="10752" width="11.42578125" style="151"/>
    <col min="10753" max="10753" width="17.140625" style="151" customWidth="1"/>
    <col min="10754" max="10754" width="0" style="151" hidden="1" customWidth="1"/>
    <col min="10755" max="10755" width="13.140625" style="151" customWidth="1"/>
    <col min="10756" max="10756" width="14.42578125" style="151" customWidth="1"/>
    <col min="10757" max="10757" width="11.42578125" style="151" customWidth="1"/>
    <col min="10758" max="10758" width="0" style="151" hidden="1" customWidth="1"/>
    <col min="10759" max="10759" width="11.42578125" style="151" customWidth="1"/>
    <col min="10760" max="10760" width="11.42578125" style="151"/>
    <col min="10761" max="10761" width="0" style="151" hidden="1" customWidth="1"/>
    <col min="10762" max="10762" width="11.42578125" style="151" customWidth="1"/>
    <col min="10763" max="10763" width="9.42578125" style="151" bestFit="1" customWidth="1"/>
    <col min="10764" max="11008" width="11.42578125" style="151"/>
    <col min="11009" max="11009" width="17.140625" style="151" customWidth="1"/>
    <col min="11010" max="11010" width="0" style="151" hidden="1" customWidth="1"/>
    <col min="11011" max="11011" width="13.140625" style="151" customWidth="1"/>
    <col min="11012" max="11012" width="14.42578125" style="151" customWidth="1"/>
    <col min="11013" max="11013" width="11.42578125" style="151" customWidth="1"/>
    <col min="11014" max="11014" width="0" style="151" hidden="1" customWidth="1"/>
    <col min="11015" max="11015" width="11.42578125" style="151" customWidth="1"/>
    <col min="11016" max="11016" width="11.42578125" style="151"/>
    <col min="11017" max="11017" width="0" style="151" hidden="1" customWidth="1"/>
    <col min="11018" max="11018" width="11.42578125" style="151" customWidth="1"/>
    <col min="11019" max="11019" width="9.42578125" style="151" bestFit="1" customWidth="1"/>
    <col min="11020" max="11264" width="11.42578125" style="151"/>
    <col min="11265" max="11265" width="17.140625" style="151" customWidth="1"/>
    <col min="11266" max="11266" width="0" style="151" hidden="1" customWidth="1"/>
    <col min="11267" max="11267" width="13.140625" style="151" customWidth="1"/>
    <col min="11268" max="11268" width="14.42578125" style="151" customWidth="1"/>
    <col min="11269" max="11269" width="11.42578125" style="151" customWidth="1"/>
    <col min="11270" max="11270" width="0" style="151" hidden="1" customWidth="1"/>
    <col min="11271" max="11271" width="11.42578125" style="151" customWidth="1"/>
    <col min="11272" max="11272" width="11.42578125" style="151"/>
    <col min="11273" max="11273" width="0" style="151" hidden="1" customWidth="1"/>
    <col min="11274" max="11274" width="11.42578125" style="151" customWidth="1"/>
    <col min="11275" max="11275" width="9.42578125" style="151" bestFit="1" customWidth="1"/>
    <col min="11276" max="11520" width="11.42578125" style="151"/>
    <col min="11521" max="11521" width="17.140625" style="151" customWidth="1"/>
    <col min="11522" max="11522" width="0" style="151" hidden="1" customWidth="1"/>
    <col min="11523" max="11523" width="13.140625" style="151" customWidth="1"/>
    <col min="11524" max="11524" width="14.42578125" style="151" customWidth="1"/>
    <col min="11525" max="11525" width="11.42578125" style="151" customWidth="1"/>
    <col min="11526" max="11526" width="0" style="151" hidden="1" customWidth="1"/>
    <col min="11527" max="11527" width="11.42578125" style="151" customWidth="1"/>
    <col min="11528" max="11528" width="11.42578125" style="151"/>
    <col min="11529" max="11529" width="0" style="151" hidden="1" customWidth="1"/>
    <col min="11530" max="11530" width="11.42578125" style="151" customWidth="1"/>
    <col min="11531" max="11531" width="9.42578125" style="151" bestFit="1" customWidth="1"/>
    <col min="11532" max="11776" width="11.42578125" style="151"/>
    <col min="11777" max="11777" width="17.140625" style="151" customWidth="1"/>
    <col min="11778" max="11778" width="0" style="151" hidden="1" customWidth="1"/>
    <col min="11779" max="11779" width="13.140625" style="151" customWidth="1"/>
    <col min="11780" max="11780" width="14.42578125" style="151" customWidth="1"/>
    <col min="11781" max="11781" width="11.42578125" style="151" customWidth="1"/>
    <col min="11782" max="11782" width="0" style="151" hidden="1" customWidth="1"/>
    <col min="11783" max="11783" width="11.42578125" style="151" customWidth="1"/>
    <col min="11784" max="11784" width="11.42578125" style="151"/>
    <col min="11785" max="11785" width="0" style="151" hidden="1" customWidth="1"/>
    <col min="11786" max="11786" width="11.42578125" style="151" customWidth="1"/>
    <col min="11787" max="11787" width="9.42578125" style="151" bestFit="1" customWidth="1"/>
    <col min="11788" max="12032" width="11.42578125" style="151"/>
    <col min="12033" max="12033" width="17.140625" style="151" customWidth="1"/>
    <col min="12034" max="12034" width="0" style="151" hidden="1" customWidth="1"/>
    <col min="12035" max="12035" width="13.140625" style="151" customWidth="1"/>
    <col min="12036" max="12036" width="14.42578125" style="151" customWidth="1"/>
    <col min="12037" max="12037" width="11.42578125" style="151" customWidth="1"/>
    <col min="12038" max="12038" width="0" style="151" hidden="1" customWidth="1"/>
    <col min="12039" max="12039" width="11.42578125" style="151" customWidth="1"/>
    <col min="12040" max="12040" width="11.42578125" style="151"/>
    <col min="12041" max="12041" width="0" style="151" hidden="1" customWidth="1"/>
    <col min="12042" max="12042" width="11.42578125" style="151" customWidth="1"/>
    <col min="12043" max="12043" width="9.42578125" style="151" bestFit="1" customWidth="1"/>
    <col min="12044" max="12288" width="11.42578125" style="151"/>
    <col min="12289" max="12289" width="17.140625" style="151" customWidth="1"/>
    <col min="12290" max="12290" width="0" style="151" hidden="1" customWidth="1"/>
    <col min="12291" max="12291" width="13.140625" style="151" customWidth="1"/>
    <col min="12292" max="12292" width="14.42578125" style="151" customWidth="1"/>
    <col min="12293" max="12293" width="11.42578125" style="151" customWidth="1"/>
    <col min="12294" max="12294" width="0" style="151" hidden="1" customWidth="1"/>
    <col min="12295" max="12295" width="11.42578125" style="151" customWidth="1"/>
    <col min="12296" max="12296" width="11.42578125" style="151"/>
    <col min="12297" max="12297" width="0" style="151" hidden="1" customWidth="1"/>
    <col min="12298" max="12298" width="11.42578125" style="151" customWidth="1"/>
    <col min="12299" max="12299" width="9.42578125" style="151" bestFit="1" customWidth="1"/>
    <col min="12300" max="12544" width="11.42578125" style="151"/>
    <col min="12545" max="12545" width="17.140625" style="151" customWidth="1"/>
    <col min="12546" max="12546" width="0" style="151" hidden="1" customWidth="1"/>
    <col min="12547" max="12547" width="13.140625" style="151" customWidth="1"/>
    <col min="12548" max="12548" width="14.42578125" style="151" customWidth="1"/>
    <col min="12549" max="12549" width="11.42578125" style="151" customWidth="1"/>
    <col min="12550" max="12550" width="0" style="151" hidden="1" customWidth="1"/>
    <col min="12551" max="12551" width="11.42578125" style="151" customWidth="1"/>
    <col min="12552" max="12552" width="11.42578125" style="151"/>
    <col min="12553" max="12553" width="0" style="151" hidden="1" customWidth="1"/>
    <col min="12554" max="12554" width="11.42578125" style="151" customWidth="1"/>
    <col min="12555" max="12555" width="9.42578125" style="151" bestFit="1" customWidth="1"/>
    <col min="12556" max="12800" width="11.42578125" style="151"/>
    <col min="12801" max="12801" width="17.140625" style="151" customWidth="1"/>
    <col min="12802" max="12802" width="0" style="151" hidden="1" customWidth="1"/>
    <col min="12803" max="12803" width="13.140625" style="151" customWidth="1"/>
    <col min="12804" max="12804" width="14.42578125" style="151" customWidth="1"/>
    <col min="12805" max="12805" width="11.42578125" style="151" customWidth="1"/>
    <col min="12806" max="12806" width="0" style="151" hidden="1" customWidth="1"/>
    <col min="12807" max="12807" width="11.42578125" style="151" customWidth="1"/>
    <col min="12808" max="12808" width="11.42578125" style="151"/>
    <col min="12809" max="12809" width="0" style="151" hidden="1" customWidth="1"/>
    <col min="12810" max="12810" width="11.42578125" style="151" customWidth="1"/>
    <col min="12811" max="12811" width="9.42578125" style="151" bestFit="1" customWidth="1"/>
    <col min="12812" max="13056" width="11.42578125" style="151"/>
    <col min="13057" max="13057" width="17.140625" style="151" customWidth="1"/>
    <col min="13058" max="13058" width="0" style="151" hidden="1" customWidth="1"/>
    <col min="13059" max="13059" width="13.140625" style="151" customWidth="1"/>
    <col min="13060" max="13060" width="14.42578125" style="151" customWidth="1"/>
    <col min="13061" max="13061" width="11.42578125" style="151" customWidth="1"/>
    <col min="13062" max="13062" width="0" style="151" hidden="1" customWidth="1"/>
    <col min="13063" max="13063" width="11.42578125" style="151" customWidth="1"/>
    <col min="13064" max="13064" width="11.42578125" style="151"/>
    <col min="13065" max="13065" width="0" style="151" hidden="1" customWidth="1"/>
    <col min="13066" max="13066" width="11.42578125" style="151" customWidth="1"/>
    <col min="13067" max="13067" width="9.42578125" style="151" bestFit="1" customWidth="1"/>
    <col min="13068" max="13312" width="11.42578125" style="151"/>
    <col min="13313" max="13313" width="17.140625" style="151" customWidth="1"/>
    <col min="13314" max="13314" width="0" style="151" hidden="1" customWidth="1"/>
    <col min="13315" max="13315" width="13.140625" style="151" customWidth="1"/>
    <col min="13316" max="13316" width="14.42578125" style="151" customWidth="1"/>
    <col min="13317" max="13317" width="11.42578125" style="151" customWidth="1"/>
    <col min="13318" max="13318" width="0" style="151" hidden="1" customWidth="1"/>
    <col min="13319" max="13319" width="11.42578125" style="151" customWidth="1"/>
    <col min="13320" max="13320" width="11.42578125" style="151"/>
    <col min="13321" max="13321" width="0" style="151" hidden="1" customWidth="1"/>
    <col min="13322" max="13322" width="11.42578125" style="151" customWidth="1"/>
    <col min="13323" max="13323" width="9.42578125" style="151" bestFit="1" customWidth="1"/>
    <col min="13324" max="13568" width="11.42578125" style="151"/>
    <col min="13569" max="13569" width="17.140625" style="151" customWidth="1"/>
    <col min="13570" max="13570" width="0" style="151" hidden="1" customWidth="1"/>
    <col min="13571" max="13571" width="13.140625" style="151" customWidth="1"/>
    <col min="13572" max="13572" width="14.42578125" style="151" customWidth="1"/>
    <col min="13573" max="13573" width="11.42578125" style="151" customWidth="1"/>
    <col min="13574" max="13574" width="0" style="151" hidden="1" customWidth="1"/>
    <col min="13575" max="13575" width="11.42578125" style="151" customWidth="1"/>
    <col min="13576" max="13576" width="11.42578125" style="151"/>
    <col min="13577" max="13577" width="0" style="151" hidden="1" customWidth="1"/>
    <col min="13578" max="13578" width="11.42578125" style="151" customWidth="1"/>
    <col min="13579" max="13579" width="9.42578125" style="151" bestFit="1" customWidth="1"/>
    <col min="13580" max="13824" width="11.42578125" style="151"/>
    <col min="13825" max="13825" width="17.140625" style="151" customWidth="1"/>
    <col min="13826" max="13826" width="0" style="151" hidden="1" customWidth="1"/>
    <col min="13827" max="13827" width="13.140625" style="151" customWidth="1"/>
    <col min="13828" max="13828" width="14.42578125" style="151" customWidth="1"/>
    <col min="13829" max="13829" width="11.42578125" style="151" customWidth="1"/>
    <col min="13830" max="13830" width="0" style="151" hidden="1" customWidth="1"/>
    <col min="13831" max="13831" width="11.42578125" style="151" customWidth="1"/>
    <col min="13832" max="13832" width="11.42578125" style="151"/>
    <col min="13833" max="13833" width="0" style="151" hidden="1" customWidth="1"/>
    <col min="13834" max="13834" width="11.42578125" style="151" customWidth="1"/>
    <col min="13835" max="13835" width="9.42578125" style="151" bestFit="1" customWidth="1"/>
    <col min="13836" max="14080" width="11.42578125" style="151"/>
    <col min="14081" max="14081" width="17.140625" style="151" customWidth="1"/>
    <col min="14082" max="14082" width="0" style="151" hidden="1" customWidth="1"/>
    <col min="14083" max="14083" width="13.140625" style="151" customWidth="1"/>
    <col min="14084" max="14084" width="14.42578125" style="151" customWidth="1"/>
    <col min="14085" max="14085" width="11.42578125" style="151" customWidth="1"/>
    <col min="14086" max="14086" width="0" style="151" hidden="1" customWidth="1"/>
    <col min="14087" max="14087" width="11.42578125" style="151" customWidth="1"/>
    <col min="14088" max="14088" width="11.42578125" style="151"/>
    <col min="14089" max="14089" width="0" style="151" hidden="1" customWidth="1"/>
    <col min="14090" max="14090" width="11.42578125" style="151" customWidth="1"/>
    <col min="14091" max="14091" width="9.42578125" style="151" bestFit="1" customWidth="1"/>
    <col min="14092" max="14336" width="11.42578125" style="151"/>
    <col min="14337" max="14337" width="17.140625" style="151" customWidth="1"/>
    <col min="14338" max="14338" width="0" style="151" hidden="1" customWidth="1"/>
    <col min="14339" max="14339" width="13.140625" style="151" customWidth="1"/>
    <col min="14340" max="14340" width="14.42578125" style="151" customWidth="1"/>
    <col min="14341" max="14341" width="11.42578125" style="151" customWidth="1"/>
    <col min="14342" max="14342" width="0" style="151" hidden="1" customWidth="1"/>
    <col min="14343" max="14343" width="11.42578125" style="151" customWidth="1"/>
    <col min="14344" max="14344" width="11.42578125" style="151"/>
    <col min="14345" max="14345" width="0" style="151" hidden="1" customWidth="1"/>
    <col min="14346" max="14346" width="11.42578125" style="151" customWidth="1"/>
    <col min="14347" max="14347" width="9.42578125" style="151" bestFit="1" customWidth="1"/>
    <col min="14348" max="14592" width="11.42578125" style="151"/>
    <col min="14593" max="14593" width="17.140625" style="151" customWidth="1"/>
    <col min="14594" max="14594" width="0" style="151" hidden="1" customWidth="1"/>
    <col min="14595" max="14595" width="13.140625" style="151" customWidth="1"/>
    <col min="14596" max="14596" width="14.42578125" style="151" customWidth="1"/>
    <col min="14597" max="14597" width="11.42578125" style="151" customWidth="1"/>
    <col min="14598" max="14598" width="0" style="151" hidden="1" customWidth="1"/>
    <col min="14599" max="14599" width="11.42578125" style="151" customWidth="1"/>
    <col min="14600" max="14600" width="11.42578125" style="151"/>
    <col min="14601" max="14601" width="0" style="151" hidden="1" customWidth="1"/>
    <col min="14602" max="14602" width="11.42578125" style="151" customWidth="1"/>
    <col min="14603" max="14603" width="9.42578125" style="151" bestFit="1" customWidth="1"/>
    <col min="14604" max="14848" width="11.42578125" style="151"/>
    <col min="14849" max="14849" width="17.140625" style="151" customWidth="1"/>
    <col min="14850" max="14850" width="0" style="151" hidden="1" customWidth="1"/>
    <col min="14851" max="14851" width="13.140625" style="151" customWidth="1"/>
    <col min="14852" max="14852" width="14.42578125" style="151" customWidth="1"/>
    <col min="14853" max="14853" width="11.42578125" style="151" customWidth="1"/>
    <col min="14854" max="14854" width="0" style="151" hidden="1" customWidth="1"/>
    <col min="14855" max="14855" width="11.42578125" style="151" customWidth="1"/>
    <col min="14856" max="14856" width="11.42578125" style="151"/>
    <col min="14857" max="14857" width="0" style="151" hidden="1" customWidth="1"/>
    <col min="14858" max="14858" width="11.42578125" style="151" customWidth="1"/>
    <col min="14859" max="14859" width="9.42578125" style="151" bestFit="1" customWidth="1"/>
    <col min="14860" max="15104" width="11.42578125" style="151"/>
    <col min="15105" max="15105" width="17.140625" style="151" customWidth="1"/>
    <col min="15106" max="15106" width="0" style="151" hidden="1" customWidth="1"/>
    <col min="15107" max="15107" width="13.140625" style="151" customWidth="1"/>
    <col min="15108" max="15108" width="14.42578125" style="151" customWidth="1"/>
    <col min="15109" max="15109" width="11.42578125" style="151" customWidth="1"/>
    <col min="15110" max="15110" width="0" style="151" hidden="1" customWidth="1"/>
    <col min="15111" max="15111" width="11.42578125" style="151" customWidth="1"/>
    <col min="15112" max="15112" width="11.42578125" style="151"/>
    <col min="15113" max="15113" width="0" style="151" hidden="1" customWidth="1"/>
    <col min="15114" max="15114" width="11.42578125" style="151" customWidth="1"/>
    <col min="15115" max="15115" width="9.42578125" style="151" bestFit="1" customWidth="1"/>
    <col min="15116" max="15360" width="11.42578125" style="151"/>
    <col min="15361" max="15361" width="17.140625" style="151" customWidth="1"/>
    <col min="15362" max="15362" width="0" style="151" hidden="1" customWidth="1"/>
    <col min="15363" max="15363" width="13.140625" style="151" customWidth="1"/>
    <col min="15364" max="15364" width="14.42578125" style="151" customWidth="1"/>
    <col min="15365" max="15365" width="11.42578125" style="151" customWidth="1"/>
    <col min="15366" max="15366" width="0" style="151" hidden="1" customWidth="1"/>
    <col min="15367" max="15367" width="11.42578125" style="151" customWidth="1"/>
    <col min="15368" max="15368" width="11.42578125" style="151"/>
    <col min="15369" max="15369" width="0" style="151" hidden="1" customWidth="1"/>
    <col min="15370" max="15370" width="11.42578125" style="151" customWidth="1"/>
    <col min="15371" max="15371" width="9.42578125" style="151" bestFit="1" customWidth="1"/>
    <col min="15372" max="15616" width="11.42578125" style="151"/>
    <col min="15617" max="15617" width="17.140625" style="151" customWidth="1"/>
    <col min="15618" max="15618" width="0" style="151" hidden="1" customWidth="1"/>
    <col min="15619" max="15619" width="13.140625" style="151" customWidth="1"/>
    <col min="15620" max="15620" width="14.42578125" style="151" customWidth="1"/>
    <col min="15621" max="15621" width="11.42578125" style="151" customWidth="1"/>
    <col min="15622" max="15622" width="0" style="151" hidden="1" customWidth="1"/>
    <col min="15623" max="15623" width="11.42578125" style="151" customWidth="1"/>
    <col min="15624" max="15624" width="11.42578125" style="151"/>
    <col min="15625" max="15625" width="0" style="151" hidden="1" customWidth="1"/>
    <col min="15626" max="15626" width="11.42578125" style="151" customWidth="1"/>
    <col min="15627" max="15627" width="9.42578125" style="151" bestFit="1" customWidth="1"/>
    <col min="15628" max="15872" width="11.42578125" style="151"/>
    <col min="15873" max="15873" width="17.140625" style="151" customWidth="1"/>
    <col min="15874" max="15874" width="0" style="151" hidden="1" customWidth="1"/>
    <col min="15875" max="15875" width="13.140625" style="151" customWidth="1"/>
    <col min="15876" max="15876" width="14.42578125" style="151" customWidth="1"/>
    <col min="15877" max="15877" width="11.42578125" style="151" customWidth="1"/>
    <col min="15878" max="15878" width="0" style="151" hidden="1" customWidth="1"/>
    <col min="15879" max="15879" width="11.42578125" style="151" customWidth="1"/>
    <col min="15880" max="15880" width="11.42578125" style="151"/>
    <col min="15881" max="15881" width="0" style="151" hidden="1" customWidth="1"/>
    <col min="15882" max="15882" width="11.42578125" style="151" customWidth="1"/>
    <col min="15883" max="15883" width="9.42578125" style="151" bestFit="1" customWidth="1"/>
    <col min="15884" max="16128" width="11.42578125" style="151"/>
    <col min="16129" max="16129" width="17.140625" style="151" customWidth="1"/>
    <col min="16130" max="16130" width="0" style="151" hidden="1" customWidth="1"/>
    <col min="16131" max="16131" width="13.140625" style="151" customWidth="1"/>
    <col min="16132" max="16132" width="14.42578125" style="151" customWidth="1"/>
    <col min="16133" max="16133" width="11.42578125" style="151" customWidth="1"/>
    <col min="16134" max="16134" width="0" style="151" hidden="1" customWidth="1"/>
    <col min="16135" max="16135" width="11.42578125" style="151" customWidth="1"/>
    <col min="16136" max="16136" width="11.42578125" style="151"/>
    <col min="16137" max="16137" width="0" style="151" hidden="1" customWidth="1"/>
    <col min="16138" max="16138" width="11.42578125" style="151" customWidth="1"/>
    <col min="16139" max="16139" width="9.42578125" style="151" bestFit="1" customWidth="1"/>
    <col min="16140" max="16384" width="11.42578125" style="151"/>
  </cols>
  <sheetData>
    <row r="1" spans="1:11" s="184" customFormat="1" ht="11.25" x14ac:dyDescent="0.2">
      <c r="A1" s="184" t="s">
        <v>287</v>
      </c>
      <c r="J1" s="226">
        <v>45260</v>
      </c>
      <c r="K1" s="226"/>
    </row>
    <row r="2" spans="1:11" x14ac:dyDescent="0.25">
      <c r="A2" s="185" t="s">
        <v>288</v>
      </c>
      <c r="B2" s="185" t="s">
        <v>289</v>
      </c>
      <c r="C2" s="185" t="s">
        <v>289</v>
      </c>
      <c r="D2" s="185" t="s">
        <v>290</v>
      </c>
      <c r="E2" s="185" t="s">
        <v>290</v>
      </c>
      <c r="F2" s="185" t="s">
        <v>291</v>
      </c>
      <c r="G2" s="185" t="s">
        <v>291</v>
      </c>
      <c r="H2" s="185" t="s">
        <v>292</v>
      </c>
      <c r="I2" s="185" t="s">
        <v>293</v>
      </c>
      <c r="J2" s="185" t="s">
        <v>293</v>
      </c>
      <c r="K2" s="185" t="s">
        <v>282</v>
      </c>
    </row>
    <row r="3" spans="1:11" ht="30" x14ac:dyDescent="0.25">
      <c r="A3" s="186" t="s">
        <v>294</v>
      </c>
      <c r="B3" s="187">
        <v>46939517.579999998</v>
      </c>
      <c r="C3" s="188">
        <f>+B3/1000000</f>
        <v>46.93951758</v>
      </c>
      <c r="D3" s="188">
        <v>42884165.789999999</v>
      </c>
      <c r="E3" s="188">
        <f>+D3/1000000</f>
        <v>42.884165789999997</v>
      </c>
      <c r="F3" s="188">
        <v>633334</v>
      </c>
      <c r="G3" s="188">
        <f>+F3/1000000</f>
        <v>0.63333399999999995</v>
      </c>
      <c r="H3" s="188">
        <v>0</v>
      </c>
      <c r="I3" s="188">
        <f>+B3-D3-F3</f>
        <v>3422017.7899999991</v>
      </c>
      <c r="J3" s="188">
        <f>+C3-E3-G3-H3</f>
        <v>3.4220177900000031</v>
      </c>
      <c r="K3" s="189">
        <f>+D3/B3</f>
        <v>0.91360474075839448</v>
      </c>
    </row>
    <row r="4" spans="1:11" x14ac:dyDescent="0.25">
      <c r="A4" s="190" t="s">
        <v>283</v>
      </c>
      <c r="B4" s="191">
        <f>SUM(B3)</f>
        <v>46939517.579999998</v>
      </c>
      <c r="C4" s="192">
        <f>+C3</f>
        <v>46.93951758</v>
      </c>
      <c r="D4" s="192">
        <f t="shared" ref="D4:J4" si="0">+D3</f>
        <v>42884165.789999999</v>
      </c>
      <c r="E4" s="192">
        <f t="shared" si="0"/>
        <v>42.884165789999997</v>
      </c>
      <c r="F4" s="192">
        <f t="shared" si="0"/>
        <v>633334</v>
      </c>
      <c r="G4" s="192">
        <f t="shared" si="0"/>
        <v>0.63333399999999995</v>
      </c>
      <c r="H4" s="192">
        <f t="shared" si="0"/>
        <v>0</v>
      </c>
      <c r="I4" s="192">
        <f>+I3</f>
        <v>3422017.7899999991</v>
      </c>
      <c r="J4" s="192">
        <f t="shared" si="0"/>
        <v>3.4220177900000031</v>
      </c>
      <c r="K4" s="193">
        <f>+K3</f>
        <v>0.91360474075839448</v>
      </c>
    </row>
    <row r="5" spans="1:11" s="195" customFormat="1" ht="17.25" customHeight="1" x14ac:dyDescent="0.25">
      <c r="A5" s="190" t="s">
        <v>295</v>
      </c>
      <c r="B5" s="191">
        <f>+'[1]ER_Millones$'!S8+'[1]ER_Millones$'!S9</f>
        <v>6732004390.3000002</v>
      </c>
      <c r="C5" s="192">
        <v>6732</v>
      </c>
      <c r="D5" s="192">
        <v>1830438463.0999999</v>
      </c>
      <c r="E5" s="192">
        <f>+D5/1000000</f>
        <v>1830.4384630999998</v>
      </c>
      <c r="F5" s="192">
        <v>0</v>
      </c>
      <c r="G5" s="192">
        <f>+F5/1000000</f>
        <v>0</v>
      </c>
      <c r="H5" s="192">
        <v>0</v>
      </c>
      <c r="I5" s="192">
        <f>+B5-D5-F5</f>
        <v>4901565927.2000008</v>
      </c>
      <c r="J5" s="192">
        <f>+C5-E5-G5-H5</f>
        <v>4901.5615369000006</v>
      </c>
      <c r="K5" s="194">
        <f>+D5/B5</f>
        <v>0.2719009609882963</v>
      </c>
    </row>
    <row r="6" spans="1:11" s="195" customFormat="1" ht="17.25" customHeight="1" x14ac:dyDescent="0.25">
      <c r="A6" s="196" t="s">
        <v>286</v>
      </c>
      <c r="B6" s="197">
        <f>+B4+B5</f>
        <v>6778943907.8800001</v>
      </c>
      <c r="C6" s="198">
        <f>+C4+C5</f>
        <v>6778.93951758</v>
      </c>
      <c r="D6" s="198">
        <f t="shared" ref="D6:J6" si="1">+D4+D5</f>
        <v>1873322628.8899999</v>
      </c>
      <c r="E6" s="198">
        <f>+E4+E5</f>
        <v>1873.3226288899998</v>
      </c>
      <c r="F6" s="198">
        <f t="shared" si="1"/>
        <v>633334</v>
      </c>
      <c r="G6" s="198">
        <f>+G4+G5</f>
        <v>0.63333399999999995</v>
      </c>
      <c r="H6" s="198">
        <f t="shared" si="1"/>
        <v>0</v>
      </c>
      <c r="I6" s="198">
        <f t="shared" si="1"/>
        <v>4904987944.9900007</v>
      </c>
      <c r="J6" s="198">
        <f t="shared" si="1"/>
        <v>4904.9835546900003</v>
      </c>
      <c r="K6" s="199">
        <f>+(D6+F6)/B6</f>
        <v>0.27643774433826934</v>
      </c>
    </row>
    <row r="7" spans="1:11" x14ac:dyDescent="0.25">
      <c r="A7" s="200"/>
      <c r="B7" s="200"/>
    </row>
    <row r="8" spans="1:11" x14ac:dyDescent="0.25">
      <c r="A8" s="200"/>
      <c r="B8" s="200"/>
      <c r="D8" s="201"/>
      <c r="J8" s="201"/>
    </row>
    <row r="9" spans="1:11" x14ac:dyDescent="0.25">
      <c r="A9" s="200"/>
      <c r="B9" s="200"/>
      <c r="D9" s="202"/>
      <c r="E9" s="202"/>
      <c r="I9" s="188"/>
    </row>
    <row r="10" spans="1:11" x14ac:dyDescent="0.25">
      <c r="A10" s="200"/>
      <c r="B10" s="200"/>
    </row>
    <row r="11" spans="1:11" x14ac:dyDescent="0.25">
      <c r="A11" s="200"/>
      <c r="B11" s="200"/>
    </row>
    <row r="12" spans="1:11" x14ac:dyDescent="0.25">
      <c r="A12" s="200"/>
      <c r="B12" s="200"/>
    </row>
  </sheetData>
  <mergeCells count="1">
    <mergeCell ref="J1:K1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43"/>
  <sheetViews>
    <sheetView showGridLines="0" topLeftCell="A22" zoomScale="145" zoomScaleNormal="145" workbookViewId="0">
      <selection activeCell="B41" sqref="B41"/>
    </sheetView>
  </sheetViews>
  <sheetFormatPr baseColWidth="10" defaultRowHeight="15" x14ac:dyDescent="0.25"/>
  <cols>
    <col min="1" max="1" width="1.85546875" style="15" customWidth="1"/>
    <col min="2" max="2" width="47.140625" style="15" customWidth="1"/>
    <col min="3" max="3" width="19" style="15" customWidth="1"/>
    <col min="4" max="4" width="19" style="15" hidden="1" customWidth="1"/>
    <col min="5" max="5" width="18" style="15" customWidth="1"/>
    <col min="6" max="6" width="15.7109375" style="15" hidden="1" customWidth="1"/>
    <col min="7" max="7" width="8.85546875" style="15" customWidth="1"/>
    <col min="8" max="8" width="7.7109375" style="15" hidden="1" customWidth="1"/>
    <col min="9" max="9" width="18.7109375" style="15" customWidth="1"/>
    <col min="10" max="10" width="15" style="15" hidden="1" customWidth="1"/>
    <col min="11" max="11" width="9" style="15" customWidth="1"/>
    <col min="12" max="12" width="7.7109375" style="15" hidden="1" customWidth="1"/>
    <col min="13" max="13" width="17.42578125" style="15" hidden="1" customWidth="1"/>
    <col min="14" max="14" width="9" style="15" hidden="1" customWidth="1"/>
    <col min="15" max="15" width="16.85546875" style="15" bestFit="1" customWidth="1"/>
    <col min="16" max="16" width="13.7109375" style="15" bestFit="1" customWidth="1"/>
    <col min="17" max="256" width="11.42578125" style="15"/>
    <col min="257" max="257" width="1.85546875" style="15" customWidth="1"/>
    <col min="258" max="258" width="47.140625" style="15" customWidth="1"/>
    <col min="259" max="259" width="19" style="15" customWidth="1"/>
    <col min="260" max="260" width="0" style="15" hidden="1" customWidth="1"/>
    <col min="261" max="261" width="18" style="15" customWidth="1"/>
    <col min="262" max="262" width="0" style="15" hidden="1" customWidth="1"/>
    <col min="263" max="263" width="8.85546875" style="15" customWidth="1"/>
    <col min="264" max="264" width="0" style="15" hidden="1" customWidth="1"/>
    <col min="265" max="265" width="18.7109375" style="15" customWidth="1"/>
    <col min="266" max="266" width="0" style="15" hidden="1" customWidth="1"/>
    <col min="267" max="267" width="9" style="15" customWidth="1"/>
    <col min="268" max="268" width="0" style="15" hidden="1" customWidth="1"/>
    <col min="269" max="269" width="17.42578125" style="15" customWidth="1"/>
    <col min="270" max="271" width="16.85546875" style="15" bestFit="1" customWidth="1"/>
    <col min="272" max="512" width="11.42578125" style="15"/>
    <col min="513" max="513" width="1.85546875" style="15" customWidth="1"/>
    <col min="514" max="514" width="47.140625" style="15" customWidth="1"/>
    <col min="515" max="515" width="19" style="15" customWidth="1"/>
    <col min="516" max="516" width="0" style="15" hidden="1" customWidth="1"/>
    <col min="517" max="517" width="18" style="15" customWidth="1"/>
    <col min="518" max="518" width="0" style="15" hidden="1" customWidth="1"/>
    <col min="519" max="519" width="8.85546875" style="15" customWidth="1"/>
    <col min="520" max="520" width="0" style="15" hidden="1" customWidth="1"/>
    <col min="521" max="521" width="18.7109375" style="15" customWidth="1"/>
    <col min="522" max="522" width="0" style="15" hidden="1" customWidth="1"/>
    <col min="523" max="523" width="9" style="15" customWidth="1"/>
    <col min="524" max="524" width="0" style="15" hidden="1" customWidth="1"/>
    <col min="525" max="525" width="17.42578125" style="15" customWidth="1"/>
    <col min="526" max="527" width="16.85546875" style="15" bestFit="1" customWidth="1"/>
    <col min="528" max="768" width="11.42578125" style="15"/>
    <col min="769" max="769" width="1.85546875" style="15" customWidth="1"/>
    <col min="770" max="770" width="47.140625" style="15" customWidth="1"/>
    <col min="771" max="771" width="19" style="15" customWidth="1"/>
    <col min="772" max="772" width="0" style="15" hidden="1" customWidth="1"/>
    <col min="773" max="773" width="18" style="15" customWidth="1"/>
    <col min="774" max="774" width="0" style="15" hidden="1" customWidth="1"/>
    <col min="775" max="775" width="8.85546875" style="15" customWidth="1"/>
    <col min="776" max="776" width="0" style="15" hidden="1" customWidth="1"/>
    <col min="777" max="777" width="18.7109375" style="15" customWidth="1"/>
    <col min="778" max="778" width="0" style="15" hidden="1" customWidth="1"/>
    <col min="779" max="779" width="9" style="15" customWidth="1"/>
    <col min="780" max="780" width="0" style="15" hidden="1" customWidth="1"/>
    <col min="781" max="781" width="17.42578125" style="15" customWidth="1"/>
    <col min="782" max="783" width="16.85546875" style="15" bestFit="1" customWidth="1"/>
    <col min="784" max="1024" width="11.42578125" style="15"/>
    <col min="1025" max="1025" width="1.85546875" style="15" customWidth="1"/>
    <col min="1026" max="1026" width="47.140625" style="15" customWidth="1"/>
    <col min="1027" max="1027" width="19" style="15" customWidth="1"/>
    <col min="1028" max="1028" width="0" style="15" hidden="1" customWidth="1"/>
    <col min="1029" max="1029" width="18" style="15" customWidth="1"/>
    <col min="1030" max="1030" width="0" style="15" hidden="1" customWidth="1"/>
    <col min="1031" max="1031" width="8.85546875" style="15" customWidth="1"/>
    <col min="1032" max="1032" width="0" style="15" hidden="1" customWidth="1"/>
    <col min="1033" max="1033" width="18.7109375" style="15" customWidth="1"/>
    <col min="1034" max="1034" width="0" style="15" hidden="1" customWidth="1"/>
    <col min="1035" max="1035" width="9" style="15" customWidth="1"/>
    <col min="1036" max="1036" width="0" style="15" hidden="1" customWidth="1"/>
    <col min="1037" max="1037" width="17.42578125" style="15" customWidth="1"/>
    <col min="1038" max="1039" width="16.85546875" style="15" bestFit="1" customWidth="1"/>
    <col min="1040" max="1280" width="11.42578125" style="15"/>
    <col min="1281" max="1281" width="1.85546875" style="15" customWidth="1"/>
    <col min="1282" max="1282" width="47.140625" style="15" customWidth="1"/>
    <col min="1283" max="1283" width="19" style="15" customWidth="1"/>
    <col min="1284" max="1284" width="0" style="15" hidden="1" customWidth="1"/>
    <col min="1285" max="1285" width="18" style="15" customWidth="1"/>
    <col min="1286" max="1286" width="0" style="15" hidden="1" customWidth="1"/>
    <col min="1287" max="1287" width="8.85546875" style="15" customWidth="1"/>
    <col min="1288" max="1288" width="0" style="15" hidden="1" customWidth="1"/>
    <col min="1289" max="1289" width="18.7109375" style="15" customWidth="1"/>
    <col min="1290" max="1290" width="0" style="15" hidden="1" customWidth="1"/>
    <col min="1291" max="1291" width="9" style="15" customWidth="1"/>
    <col min="1292" max="1292" width="0" style="15" hidden="1" customWidth="1"/>
    <col min="1293" max="1293" width="17.42578125" style="15" customWidth="1"/>
    <col min="1294" max="1295" width="16.85546875" style="15" bestFit="1" customWidth="1"/>
    <col min="1296" max="1536" width="11.42578125" style="15"/>
    <col min="1537" max="1537" width="1.85546875" style="15" customWidth="1"/>
    <col min="1538" max="1538" width="47.140625" style="15" customWidth="1"/>
    <col min="1539" max="1539" width="19" style="15" customWidth="1"/>
    <col min="1540" max="1540" width="0" style="15" hidden="1" customWidth="1"/>
    <col min="1541" max="1541" width="18" style="15" customWidth="1"/>
    <col min="1542" max="1542" width="0" style="15" hidden="1" customWidth="1"/>
    <col min="1543" max="1543" width="8.85546875" style="15" customWidth="1"/>
    <col min="1544" max="1544" width="0" style="15" hidden="1" customWidth="1"/>
    <col min="1545" max="1545" width="18.7109375" style="15" customWidth="1"/>
    <col min="1546" max="1546" width="0" style="15" hidden="1" customWidth="1"/>
    <col min="1547" max="1547" width="9" style="15" customWidth="1"/>
    <col min="1548" max="1548" width="0" style="15" hidden="1" customWidth="1"/>
    <col min="1549" max="1549" width="17.42578125" style="15" customWidth="1"/>
    <col min="1550" max="1551" width="16.85546875" style="15" bestFit="1" customWidth="1"/>
    <col min="1552" max="1792" width="11.42578125" style="15"/>
    <col min="1793" max="1793" width="1.85546875" style="15" customWidth="1"/>
    <col min="1794" max="1794" width="47.140625" style="15" customWidth="1"/>
    <col min="1795" max="1795" width="19" style="15" customWidth="1"/>
    <col min="1796" max="1796" width="0" style="15" hidden="1" customWidth="1"/>
    <col min="1797" max="1797" width="18" style="15" customWidth="1"/>
    <col min="1798" max="1798" width="0" style="15" hidden="1" customWidth="1"/>
    <col min="1799" max="1799" width="8.85546875" style="15" customWidth="1"/>
    <col min="1800" max="1800" width="0" style="15" hidden="1" customWidth="1"/>
    <col min="1801" max="1801" width="18.7109375" style="15" customWidth="1"/>
    <col min="1802" max="1802" width="0" style="15" hidden="1" customWidth="1"/>
    <col min="1803" max="1803" width="9" style="15" customWidth="1"/>
    <col min="1804" max="1804" width="0" style="15" hidden="1" customWidth="1"/>
    <col min="1805" max="1805" width="17.42578125" style="15" customWidth="1"/>
    <col min="1806" max="1807" width="16.85546875" style="15" bestFit="1" customWidth="1"/>
    <col min="1808" max="2048" width="11.42578125" style="15"/>
    <col min="2049" max="2049" width="1.85546875" style="15" customWidth="1"/>
    <col min="2050" max="2050" width="47.140625" style="15" customWidth="1"/>
    <col min="2051" max="2051" width="19" style="15" customWidth="1"/>
    <col min="2052" max="2052" width="0" style="15" hidden="1" customWidth="1"/>
    <col min="2053" max="2053" width="18" style="15" customWidth="1"/>
    <col min="2054" max="2054" width="0" style="15" hidden="1" customWidth="1"/>
    <col min="2055" max="2055" width="8.85546875" style="15" customWidth="1"/>
    <col min="2056" max="2056" width="0" style="15" hidden="1" customWidth="1"/>
    <col min="2057" max="2057" width="18.7109375" style="15" customWidth="1"/>
    <col min="2058" max="2058" width="0" style="15" hidden="1" customWidth="1"/>
    <col min="2059" max="2059" width="9" style="15" customWidth="1"/>
    <col min="2060" max="2060" width="0" style="15" hidden="1" customWidth="1"/>
    <col min="2061" max="2061" width="17.42578125" style="15" customWidth="1"/>
    <col min="2062" max="2063" width="16.85546875" style="15" bestFit="1" customWidth="1"/>
    <col min="2064" max="2304" width="11.42578125" style="15"/>
    <col min="2305" max="2305" width="1.85546875" style="15" customWidth="1"/>
    <col min="2306" max="2306" width="47.140625" style="15" customWidth="1"/>
    <col min="2307" max="2307" width="19" style="15" customWidth="1"/>
    <col min="2308" max="2308" width="0" style="15" hidden="1" customWidth="1"/>
    <col min="2309" max="2309" width="18" style="15" customWidth="1"/>
    <col min="2310" max="2310" width="0" style="15" hidden="1" customWidth="1"/>
    <col min="2311" max="2311" width="8.85546875" style="15" customWidth="1"/>
    <col min="2312" max="2312" width="0" style="15" hidden="1" customWidth="1"/>
    <col min="2313" max="2313" width="18.7109375" style="15" customWidth="1"/>
    <col min="2314" max="2314" width="0" style="15" hidden="1" customWidth="1"/>
    <col min="2315" max="2315" width="9" style="15" customWidth="1"/>
    <col min="2316" max="2316" width="0" style="15" hidden="1" customWidth="1"/>
    <col min="2317" max="2317" width="17.42578125" style="15" customWidth="1"/>
    <col min="2318" max="2319" width="16.85546875" style="15" bestFit="1" customWidth="1"/>
    <col min="2320" max="2560" width="11.42578125" style="15"/>
    <col min="2561" max="2561" width="1.85546875" style="15" customWidth="1"/>
    <col min="2562" max="2562" width="47.140625" style="15" customWidth="1"/>
    <col min="2563" max="2563" width="19" style="15" customWidth="1"/>
    <col min="2564" max="2564" width="0" style="15" hidden="1" customWidth="1"/>
    <col min="2565" max="2565" width="18" style="15" customWidth="1"/>
    <col min="2566" max="2566" width="0" style="15" hidden="1" customWidth="1"/>
    <col min="2567" max="2567" width="8.85546875" style="15" customWidth="1"/>
    <col min="2568" max="2568" width="0" style="15" hidden="1" customWidth="1"/>
    <col min="2569" max="2569" width="18.7109375" style="15" customWidth="1"/>
    <col min="2570" max="2570" width="0" style="15" hidden="1" customWidth="1"/>
    <col min="2571" max="2571" width="9" style="15" customWidth="1"/>
    <col min="2572" max="2572" width="0" style="15" hidden="1" customWidth="1"/>
    <col min="2573" max="2573" width="17.42578125" style="15" customWidth="1"/>
    <col min="2574" max="2575" width="16.85546875" style="15" bestFit="1" customWidth="1"/>
    <col min="2576" max="2816" width="11.42578125" style="15"/>
    <col min="2817" max="2817" width="1.85546875" style="15" customWidth="1"/>
    <col min="2818" max="2818" width="47.140625" style="15" customWidth="1"/>
    <col min="2819" max="2819" width="19" style="15" customWidth="1"/>
    <col min="2820" max="2820" width="0" style="15" hidden="1" customWidth="1"/>
    <col min="2821" max="2821" width="18" style="15" customWidth="1"/>
    <col min="2822" max="2822" width="0" style="15" hidden="1" customWidth="1"/>
    <col min="2823" max="2823" width="8.85546875" style="15" customWidth="1"/>
    <col min="2824" max="2824" width="0" style="15" hidden="1" customWidth="1"/>
    <col min="2825" max="2825" width="18.7109375" style="15" customWidth="1"/>
    <col min="2826" max="2826" width="0" style="15" hidden="1" customWidth="1"/>
    <col min="2827" max="2827" width="9" style="15" customWidth="1"/>
    <col min="2828" max="2828" width="0" style="15" hidden="1" customWidth="1"/>
    <col min="2829" max="2829" width="17.42578125" style="15" customWidth="1"/>
    <col min="2830" max="2831" width="16.85546875" style="15" bestFit="1" customWidth="1"/>
    <col min="2832" max="3072" width="11.42578125" style="15"/>
    <col min="3073" max="3073" width="1.85546875" style="15" customWidth="1"/>
    <col min="3074" max="3074" width="47.140625" style="15" customWidth="1"/>
    <col min="3075" max="3075" width="19" style="15" customWidth="1"/>
    <col min="3076" max="3076" width="0" style="15" hidden="1" customWidth="1"/>
    <col min="3077" max="3077" width="18" style="15" customWidth="1"/>
    <col min="3078" max="3078" width="0" style="15" hidden="1" customWidth="1"/>
    <col min="3079" max="3079" width="8.85546875" style="15" customWidth="1"/>
    <col min="3080" max="3080" width="0" style="15" hidden="1" customWidth="1"/>
    <col min="3081" max="3081" width="18.7109375" style="15" customWidth="1"/>
    <col min="3082" max="3082" width="0" style="15" hidden="1" customWidth="1"/>
    <col min="3083" max="3083" width="9" style="15" customWidth="1"/>
    <col min="3084" max="3084" width="0" style="15" hidden="1" customWidth="1"/>
    <col min="3085" max="3085" width="17.42578125" style="15" customWidth="1"/>
    <col min="3086" max="3087" width="16.85546875" style="15" bestFit="1" customWidth="1"/>
    <col min="3088" max="3328" width="11.42578125" style="15"/>
    <col min="3329" max="3329" width="1.85546875" style="15" customWidth="1"/>
    <col min="3330" max="3330" width="47.140625" style="15" customWidth="1"/>
    <col min="3331" max="3331" width="19" style="15" customWidth="1"/>
    <col min="3332" max="3332" width="0" style="15" hidden="1" customWidth="1"/>
    <col min="3333" max="3333" width="18" style="15" customWidth="1"/>
    <col min="3334" max="3334" width="0" style="15" hidden="1" customWidth="1"/>
    <col min="3335" max="3335" width="8.85546875" style="15" customWidth="1"/>
    <col min="3336" max="3336" width="0" style="15" hidden="1" customWidth="1"/>
    <col min="3337" max="3337" width="18.7109375" style="15" customWidth="1"/>
    <col min="3338" max="3338" width="0" style="15" hidden="1" customWidth="1"/>
    <col min="3339" max="3339" width="9" style="15" customWidth="1"/>
    <col min="3340" max="3340" width="0" style="15" hidden="1" customWidth="1"/>
    <col min="3341" max="3341" width="17.42578125" style="15" customWidth="1"/>
    <col min="3342" max="3343" width="16.85546875" style="15" bestFit="1" customWidth="1"/>
    <col min="3344" max="3584" width="11.42578125" style="15"/>
    <col min="3585" max="3585" width="1.85546875" style="15" customWidth="1"/>
    <col min="3586" max="3586" width="47.140625" style="15" customWidth="1"/>
    <col min="3587" max="3587" width="19" style="15" customWidth="1"/>
    <col min="3588" max="3588" width="0" style="15" hidden="1" customWidth="1"/>
    <col min="3589" max="3589" width="18" style="15" customWidth="1"/>
    <col min="3590" max="3590" width="0" style="15" hidden="1" customWidth="1"/>
    <col min="3591" max="3591" width="8.85546875" style="15" customWidth="1"/>
    <col min="3592" max="3592" width="0" style="15" hidden="1" customWidth="1"/>
    <col min="3593" max="3593" width="18.7109375" style="15" customWidth="1"/>
    <col min="3594" max="3594" width="0" style="15" hidden="1" customWidth="1"/>
    <col min="3595" max="3595" width="9" style="15" customWidth="1"/>
    <col min="3596" max="3596" width="0" style="15" hidden="1" customWidth="1"/>
    <col min="3597" max="3597" width="17.42578125" style="15" customWidth="1"/>
    <col min="3598" max="3599" width="16.85546875" style="15" bestFit="1" customWidth="1"/>
    <col min="3600" max="3840" width="11.42578125" style="15"/>
    <col min="3841" max="3841" width="1.85546875" style="15" customWidth="1"/>
    <col min="3842" max="3842" width="47.140625" style="15" customWidth="1"/>
    <col min="3843" max="3843" width="19" style="15" customWidth="1"/>
    <col min="3844" max="3844" width="0" style="15" hidden="1" customWidth="1"/>
    <col min="3845" max="3845" width="18" style="15" customWidth="1"/>
    <col min="3846" max="3846" width="0" style="15" hidden="1" customWidth="1"/>
    <col min="3847" max="3847" width="8.85546875" style="15" customWidth="1"/>
    <col min="3848" max="3848" width="0" style="15" hidden="1" customWidth="1"/>
    <col min="3849" max="3849" width="18.7109375" style="15" customWidth="1"/>
    <col min="3850" max="3850" width="0" style="15" hidden="1" customWidth="1"/>
    <col min="3851" max="3851" width="9" style="15" customWidth="1"/>
    <col min="3852" max="3852" width="0" style="15" hidden="1" customWidth="1"/>
    <col min="3853" max="3853" width="17.42578125" style="15" customWidth="1"/>
    <col min="3854" max="3855" width="16.85546875" style="15" bestFit="1" customWidth="1"/>
    <col min="3856" max="4096" width="11.42578125" style="15"/>
    <col min="4097" max="4097" width="1.85546875" style="15" customWidth="1"/>
    <col min="4098" max="4098" width="47.140625" style="15" customWidth="1"/>
    <col min="4099" max="4099" width="19" style="15" customWidth="1"/>
    <col min="4100" max="4100" width="0" style="15" hidden="1" customWidth="1"/>
    <col min="4101" max="4101" width="18" style="15" customWidth="1"/>
    <col min="4102" max="4102" width="0" style="15" hidden="1" customWidth="1"/>
    <col min="4103" max="4103" width="8.85546875" style="15" customWidth="1"/>
    <col min="4104" max="4104" width="0" style="15" hidden="1" customWidth="1"/>
    <col min="4105" max="4105" width="18.7109375" style="15" customWidth="1"/>
    <col min="4106" max="4106" width="0" style="15" hidden="1" customWidth="1"/>
    <col min="4107" max="4107" width="9" style="15" customWidth="1"/>
    <col min="4108" max="4108" width="0" style="15" hidden="1" customWidth="1"/>
    <col min="4109" max="4109" width="17.42578125" style="15" customWidth="1"/>
    <col min="4110" max="4111" width="16.85546875" style="15" bestFit="1" customWidth="1"/>
    <col min="4112" max="4352" width="11.42578125" style="15"/>
    <col min="4353" max="4353" width="1.85546875" style="15" customWidth="1"/>
    <col min="4354" max="4354" width="47.140625" style="15" customWidth="1"/>
    <col min="4355" max="4355" width="19" style="15" customWidth="1"/>
    <col min="4356" max="4356" width="0" style="15" hidden="1" customWidth="1"/>
    <col min="4357" max="4357" width="18" style="15" customWidth="1"/>
    <col min="4358" max="4358" width="0" style="15" hidden="1" customWidth="1"/>
    <col min="4359" max="4359" width="8.85546875" style="15" customWidth="1"/>
    <col min="4360" max="4360" width="0" style="15" hidden="1" customWidth="1"/>
    <col min="4361" max="4361" width="18.7109375" style="15" customWidth="1"/>
    <col min="4362" max="4362" width="0" style="15" hidden="1" customWidth="1"/>
    <col min="4363" max="4363" width="9" style="15" customWidth="1"/>
    <col min="4364" max="4364" width="0" style="15" hidden="1" customWidth="1"/>
    <col min="4365" max="4365" width="17.42578125" style="15" customWidth="1"/>
    <col min="4366" max="4367" width="16.85546875" style="15" bestFit="1" customWidth="1"/>
    <col min="4368" max="4608" width="11.42578125" style="15"/>
    <col min="4609" max="4609" width="1.85546875" style="15" customWidth="1"/>
    <col min="4610" max="4610" width="47.140625" style="15" customWidth="1"/>
    <col min="4611" max="4611" width="19" style="15" customWidth="1"/>
    <col min="4612" max="4612" width="0" style="15" hidden="1" customWidth="1"/>
    <col min="4613" max="4613" width="18" style="15" customWidth="1"/>
    <col min="4614" max="4614" width="0" style="15" hidden="1" customWidth="1"/>
    <col min="4615" max="4615" width="8.85546875" style="15" customWidth="1"/>
    <col min="4616" max="4616" width="0" style="15" hidden="1" customWidth="1"/>
    <col min="4617" max="4617" width="18.7109375" style="15" customWidth="1"/>
    <col min="4618" max="4618" width="0" style="15" hidden="1" customWidth="1"/>
    <col min="4619" max="4619" width="9" style="15" customWidth="1"/>
    <col min="4620" max="4620" width="0" style="15" hidden="1" customWidth="1"/>
    <col min="4621" max="4621" width="17.42578125" style="15" customWidth="1"/>
    <col min="4622" max="4623" width="16.85546875" style="15" bestFit="1" customWidth="1"/>
    <col min="4624" max="4864" width="11.42578125" style="15"/>
    <col min="4865" max="4865" width="1.85546875" style="15" customWidth="1"/>
    <col min="4866" max="4866" width="47.140625" style="15" customWidth="1"/>
    <col min="4867" max="4867" width="19" style="15" customWidth="1"/>
    <col min="4868" max="4868" width="0" style="15" hidden="1" customWidth="1"/>
    <col min="4869" max="4869" width="18" style="15" customWidth="1"/>
    <col min="4870" max="4870" width="0" style="15" hidden="1" customWidth="1"/>
    <col min="4871" max="4871" width="8.85546875" style="15" customWidth="1"/>
    <col min="4872" max="4872" width="0" style="15" hidden="1" customWidth="1"/>
    <col min="4873" max="4873" width="18.7109375" style="15" customWidth="1"/>
    <col min="4874" max="4874" width="0" style="15" hidden="1" customWidth="1"/>
    <col min="4875" max="4875" width="9" style="15" customWidth="1"/>
    <col min="4876" max="4876" width="0" style="15" hidden="1" customWidth="1"/>
    <col min="4877" max="4877" width="17.42578125" style="15" customWidth="1"/>
    <col min="4878" max="4879" width="16.85546875" style="15" bestFit="1" customWidth="1"/>
    <col min="4880" max="5120" width="11.42578125" style="15"/>
    <col min="5121" max="5121" width="1.85546875" style="15" customWidth="1"/>
    <col min="5122" max="5122" width="47.140625" style="15" customWidth="1"/>
    <col min="5123" max="5123" width="19" style="15" customWidth="1"/>
    <col min="5124" max="5124" width="0" style="15" hidden="1" customWidth="1"/>
    <col min="5125" max="5125" width="18" style="15" customWidth="1"/>
    <col min="5126" max="5126" width="0" style="15" hidden="1" customWidth="1"/>
    <col min="5127" max="5127" width="8.85546875" style="15" customWidth="1"/>
    <col min="5128" max="5128" width="0" style="15" hidden="1" customWidth="1"/>
    <col min="5129" max="5129" width="18.7109375" style="15" customWidth="1"/>
    <col min="5130" max="5130" width="0" style="15" hidden="1" customWidth="1"/>
    <col min="5131" max="5131" width="9" style="15" customWidth="1"/>
    <col min="5132" max="5132" width="0" style="15" hidden="1" customWidth="1"/>
    <col min="5133" max="5133" width="17.42578125" style="15" customWidth="1"/>
    <col min="5134" max="5135" width="16.85546875" style="15" bestFit="1" customWidth="1"/>
    <col min="5136" max="5376" width="11.42578125" style="15"/>
    <col min="5377" max="5377" width="1.85546875" style="15" customWidth="1"/>
    <col min="5378" max="5378" width="47.140625" style="15" customWidth="1"/>
    <col min="5379" max="5379" width="19" style="15" customWidth="1"/>
    <col min="5380" max="5380" width="0" style="15" hidden="1" customWidth="1"/>
    <col min="5381" max="5381" width="18" style="15" customWidth="1"/>
    <col min="5382" max="5382" width="0" style="15" hidden="1" customWidth="1"/>
    <col min="5383" max="5383" width="8.85546875" style="15" customWidth="1"/>
    <col min="5384" max="5384" width="0" style="15" hidden="1" customWidth="1"/>
    <col min="5385" max="5385" width="18.7109375" style="15" customWidth="1"/>
    <col min="5386" max="5386" width="0" style="15" hidden="1" customWidth="1"/>
    <col min="5387" max="5387" width="9" style="15" customWidth="1"/>
    <col min="5388" max="5388" width="0" style="15" hidden="1" customWidth="1"/>
    <col min="5389" max="5389" width="17.42578125" style="15" customWidth="1"/>
    <col min="5390" max="5391" width="16.85546875" style="15" bestFit="1" customWidth="1"/>
    <col min="5392" max="5632" width="11.42578125" style="15"/>
    <col min="5633" max="5633" width="1.85546875" style="15" customWidth="1"/>
    <col min="5634" max="5634" width="47.140625" style="15" customWidth="1"/>
    <col min="5635" max="5635" width="19" style="15" customWidth="1"/>
    <col min="5636" max="5636" width="0" style="15" hidden="1" customWidth="1"/>
    <col min="5637" max="5637" width="18" style="15" customWidth="1"/>
    <col min="5638" max="5638" width="0" style="15" hidden="1" customWidth="1"/>
    <col min="5639" max="5639" width="8.85546875" style="15" customWidth="1"/>
    <col min="5640" max="5640" width="0" style="15" hidden="1" customWidth="1"/>
    <col min="5641" max="5641" width="18.7109375" style="15" customWidth="1"/>
    <col min="5642" max="5642" width="0" style="15" hidden="1" customWidth="1"/>
    <col min="5643" max="5643" width="9" style="15" customWidth="1"/>
    <col min="5644" max="5644" width="0" style="15" hidden="1" customWidth="1"/>
    <col min="5645" max="5645" width="17.42578125" style="15" customWidth="1"/>
    <col min="5646" max="5647" width="16.85546875" style="15" bestFit="1" customWidth="1"/>
    <col min="5648" max="5888" width="11.42578125" style="15"/>
    <col min="5889" max="5889" width="1.85546875" style="15" customWidth="1"/>
    <col min="5890" max="5890" width="47.140625" style="15" customWidth="1"/>
    <col min="5891" max="5891" width="19" style="15" customWidth="1"/>
    <col min="5892" max="5892" width="0" style="15" hidden="1" customWidth="1"/>
    <col min="5893" max="5893" width="18" style="15" customWidth="1"/>
    <col min="5894" max="5894" width="0" style="15" hidden="1" customWidth="1"/>
    <col min="5895" max="5895" width="8.85546875" style="15" customWidth="1"/>
    <col min="5896" max="5896" width="0" style="15" hidden="1" customWidth="1"/>
    <col min="5897" max="5897" width="18.7109375" style="15" customWidth="1"/>
    <col min="5898" max="5898" width="0" style="15" hidden="1" customWidth="1"/>
    <col min="5899" max="5899" width="9" style="15" customWidth="1"/>
    <col min="5900" max="5900" width="0" style="15" hidden="1" customWidth="1"/>
    <col min="5901" max="5901" width="17.42578125" style="15" customWidth="1"/>
    <col min="5902" max="5903" width="16.85546875" style="15" bestFit="1" customWidth="1"/>
    <col min="5904" max="6144" width="11.42578125" style="15"/>
    <col min="6145" max="6145" width="1.85546875" style="15" customWidth="1"/>
    <col min="6146" max="6146" width="47.140625" style="15" customWidth="1"/>
    <col min="6147" max="6147" width="19" style="15" customWidth="1"/>
    <col min="6148" max="6148" width="0" style="15" hidden="1" customWidth="1"/>
    <col min="6149" max="6149" width="18" style="15" customWidth="1"/>
    <col min="6150" max="6150" width="0" style="15" hidden="1" customWidth="1"/>
    <col min="6151" max="6151" width="8.85546875" style="15" customWidth="1"/>
    <col min="6152" max="6152" width="0" style="15" hidden="1" customWidth="1"/>
    <col min="6153" max="6153" width="18.7109375" style="15" customWidth="1"/>
    <col min="6154" max="6154" width="0" style="15" hidden="1" customWidth="1"/>
    <col min="6155" max="6155" width="9" style="15" customWidth="1"/>
    <col min="6156" max="6156" width="0" style="15" hidden="1" customWidth="1"/>
    <col min="6157" max="6157" width="17.42578125" style="15" customWidth="1"/>
    <col min="6158" max="6159" width="16.85546875" style="15" bestFit="1" customWidth="1"/>
    <col min="6160" max="6400" width="11.42578125" style="15"/>
    <col min="6401" max="6401" width="1.85546875" style="15" customWidth="1"/>
    <col min="6402" max="6402" width="47.140625" style="15" customWidth="1"/>
    <col min="6403" max="6403" width="19" style="15" customWidth="1"/>
    <col min="6404" max="6404" width="0" style="15" hidden="1" customWidth="1"/>
    <col min="6405" max="6405" width="18" style="15" customWidth="1"/>
    <col min="6406" max="6406" width="0" style="15" hidden="1" customWidth="1"/>
    <col min="6407" max="6407" width="8.85546875" style="15" customWidth="1"/>
    <col min="6408" max="6408" width="0" style="15" hidden="1" customWidth="1"/>
    <col min="6409" max="6409" width="18.7109375" style="15" customWidth="1"/>
    <col min="6410" max="6410" width="0" style="15" hidden="1" customWidth="1"/>
    <col min="6411" max="6411" width="9" style="15" customWidth="1"/>
    <col min="6412" max="6412" width="0" style="15" hidden="1" customWidth="1"/>
    <col min="6413" max="6413" width="17.42578125" style="15" customWidth="1"/>
    <col min="6414" max="6415" width="16.85546875" style="15" bestFit="1" customWidth="1"/>
    <col min="6416" max="6656" width="11.42578125" style="15"/>
    <col min="6657" max="6657" width="1.85546875" style="15" customWidth="1"/>
    <col min="6658" max="6658" width="47.140625" style="15" customWidth="1"/>
    <col min="6659" max="6659" width="19" style="15" customWidth="1"/>
    <col min="6660" max="6660" width="0" style="15" hidden="1" customWidth="1"/>
    <col min="6661" max="6661" width="18" style="15" customWidth="1"/>
    <col min="6662" max="6662" width="0" style="15" hidden="1" customWidth="1"/>
    <col min="6663" max="6663" width="8.85546875" style="15" customWidth="1"/>
    <col min="6664" max="6664" width="0" style="15" hidden="1" customWidth="1"/>
    <col min="6665" max="6665" width="18.7109375" style="15" customWidth="1"/>
    <col min="6666" max="6666" width="0" style="15" hidden="1" customWidth="1"/>
    <col min="6667" max="6667" width="9" style="15" customWidth="1"/>
    <col min="6668" max="6668" width="0" style="15" hidden="1" customWidth="1"/>
    <col min="6669" max="6669" width="17.42578125" style="15" customWidth="1"/>
    <col min="6670" max="6671" width="16.85546875" style="15" bestFit="1" customWidth="1"/>
    <col min="6672" max="6912" width="11.42578125" style="15"/>
    <col min="6913" max="6913" width="1.85546875" style="15" customWidth="1"/>
    <col min="6914" max="6914" width="47.140625" style="15" customWidth="1"/>
    <col min="6915" max="6915" width="19" style="15" customWidth="1"/>
    <col min="6916" max="6916" width="0" style="15" hidden="1" customWidth="1"/>
    <col min="6917" max="6917" width="18" style="15" customWidth="1"/>
    <col min="6918" max="6918" width="0" style="15" hidden="1" customWidth="1"/>
    <col min="6919" max="6919" width="8.85546875" style="15" customWidth="1"/>
    <col min="6920" max="6920" width="0" style="15" hidden="1" customWidth="1"/>
    <col min="6921" max="6921" width="18.7109375" style="15" customWidth="1"/>
    <col min="6922" max="6922" width="0" style="15" hidden="1" customWidth="1"/>
    <col min="6923" max="6923" width="9" style="15" customWidth="1"/>
    <col min="6924" max="6924" width="0" style="15" hidden="1" customWidth="1"/>
    <col min="6925" max="6925" width="17.42578125" style="15" customWidth="1"/>
    <col min="6926" max="6927" width="16.85546875" style="15" bestFit="1" customWidth="1"/>
    <col min="6928" max="7168" width="11.42578125" style="15"/>
    <col min="7169" max="7169" width="1.85546875" style="15" customWidth="1"/>
    <col min="7170" max="7170" width="47.140625" style="15" customWidth="1"/>
    <col min="7171" max="7171" width="19" style="15" customWidth="1"/>
    <col min="7172" max="7172" width="0" style="15" hidden="1" customWidth="1"/>
    <col min="7173" max="7173" width="18" style="15" customWidth="1"/>
    <col min="7174" max="7174" width="0" style="15" hidden="1" customWidth="1"/>
    <col min="7175" max="7175" width="8.85546875" style="15" customWidth="1"/>
    <col min="7176" max="7176" width="0" style="15" hidden="1" customWidth="1"/>
    <col min="7177" max="7177" width="18.7109375" style="15" customWidth="1"/>
    <col min="7178" max="7178" width="0" style="15" hidden="1" customWidth="1"/>
    <col min="7179" max="7179" width="9" style="15" customWidth="1"/>
    <col min="7180" max="7180" width="0" style="15" hidden="1" customWidth="1"/>
    <col min="7181" max="7181" width="17.42578125" style="15" customWidth="1"/>
    <col min="7182" max="7183" width="16.85546875" style="15" bestFit="1" customWidth="1"/>
    <col min="7184" max="7424" width="11.42578125" style="15"/>
    <col min="7425" max="7425" width="1.85546875" style="15" customWidth="1"/>
    <col min="7426" max="7426" width="47.140625" style="15" customWidth="1"/>
    <col min="7427" max="7427" width="19" style="15" customWidth="1"/>
    <col min="7428" max="7428" width="0" style="15" hidden="1" customWidth="1"/>
    <col min="7429" max="7429" width="18" style="15" customWidth="1"/>
    <col min="7430" max="7430" width="0" style="15" hidden="1" customWidth="1"/>
    <col min="7431" max="7431" width="8.85546875" style="15" customWidth="1"/>
    <col min="7432" max="7432" width="0" style="15" hidden="1" customWidth="1"/>
    <col min="7433" max="7433" width="18.7109375" style="15" customWidth="1"/>
    <col min="7434" max="7434" width="0" style="15" hidden="1" customWidth="1"/>
    <col min="7435" max="7435" width="9" style="15" customWidth="1"/>
    <col min="7436" max="7436" width="0" style="15" hidden="1" customWidth="1"/>
    <col min="7437" max="7437" width="17.42578125" style="15" customWidth="1"/>
    <col min="7438" max="7439" width="16.85546875" style="15" bestFit="1" customWidth="1"/>
    <col min="7440" max="7680" width="11.42578125" style="15"/>
    <col min="7681" max="7681" width="1.85546875" style="15" customWidth="1"/>
    <col min="7682" max="7682" width="47.140625" style="15" customWidth="1"/>
    <col min="7683" max="7683" width="19" style="15" customWidth="1"/>
    <col min="7684" max="7684" width="0" style="15" hidden="1" customWidth="1"/>
    <col min="7685" max="7685" width="18" style="15" customWidth="1"/>
    <col min="7686" max="7686" width="0" style="15" hidden="1" customWidth="1"/>
    <col min="7687" max="7687" width="8.85546875" style="15" customWidth="1"/>
    <col min="7688" max="7688" width="0" style="15" hidden="1" customWidth="1"/>
    <col min="7689" max="7689" width="18.7109375" style="15" customWidth="1"/>
    <col min="7690" max="7690" width="0" style="15" hidden="1" customWidth="1"/>
    <col min="7691" max="7691" width="9" style="15" customWidth="1"/>
    <col min="7692" max="7692" width="0" style="15" hidden="1" customWidth="1"/>
    <col min="7693" max="7693" width="17.42578125" style="15" customWidth="1"/>
    <col min="7694" max="7695" width="16.85546875" style="15" bestFit="1" customWidth="1"/>
    <col min="7696" max="7936" width="11.42578125" style="15"/>
    <col min="7937" max="7937" width="1.85546875" style="15" customWidth="1"/>
    <col min="7938" max="7938" width="47.140625" style="15" customWidth="1"/>
    <col min="7939" max="7939" width="19" style="15" customWidth="1"/>
    <col min="7940" max="7940" width="0" style="15" hidden="1" customWidth="1"/>
    <col min="7941" max="7941" width="18" style="15" customWidth="1"/>
    <col min="7942" max="7942" width="0" style="15" hidden="1" customWidth="1"/>
    <col min="7943" max="7943" width="8.85546875" style="15" customWidth="1"/>
    <col min="7944" max="7944" width="0" style="15" hidden="1" customWidth="1"/>
    <col min="7945" max="7945" width="18.7109375" style="15" customWidth="1"/>
    <col min="7946" max="7946" width="0" style="15" hidden="1" customWidth="1"/>
    <col min="7947" max="7947" width="9" style="15" customWidth="1"/>
    <col min="7948" max="7948" width="0" style="15" hidden="1" customWidth="1"/>
    <col min="7949" max="7949" width="17.42578125" style="15" customWidth="1"/>
    <col min="7950" max="7951" width="16.85546875" style="15" bestFit="1" customWidth="1"/>
    <col min="7952" max="8192" width="11.42578125" style="15"/>
    <col min="8193" max="8193" width="1.85546875" style="15" customWidth="1"/>
    <col min="8194" max="8194" width="47.140625" style="15" customWidth="1"/>
    <col min="8195" max="8195" width="19" style="15" customWidth="1"/>
    <col min="8196" max="8196" width="0" style="15" hidden="1" customWidth="1"/>
    <col min="8197" max="8197" width="18" style="15" customWidth="1"/>
    <col min="8198" max="8198" width="0" style="15" hidden="1" customWidth="1"/>
    <col min="8199" max="8199" width="8.85546875" style="15" customWidth="1"/>
    <col min="8200" max="8200" width="0" style="15" hidden="1" customWidth="1"/>
    <col min="8201" max="8201" width="18.7109375" style="15" customWidth="1"/>
    <col min="8202" max="8202" width="0" style="15" hidden="1" customWidth="1"/>
    <col min="8203" max="8203" width="9" style="15" customWidth="1"/>
    <col min="8204" max="8204" width="0" style="15" hidden="1" customWidth="1"/>
    <col min="8205" max="8205" width="17.42578125" style="15" customWidth="1"/>
    <col min="8206" max="8207" width="16.85546875" style="15" bestFit="1" customWidth="1"/>
    <col min="8208" max="8448" width="11.42578125" style="15"/>
    <col min="8449" max="8449" width="1.85546875" style="15" customWidth="1"/>
    <col min="8450" max="8450" width="47.140625" style="15" customWidth="1"/>
    <col min="8451" max="8451" width="19" style="15" customWidth="1"/>
    <col min="8452" max="8452" width="0" style="15" hidden="1" customWidth="1"/>
    <col min="8453" max="8453" width="18" style="15" customWidth="1"/>
    <col min="8454" max="8454" width="0" style="15" hidden="1" customWidth="1"/>
    <col min="8455" max="8455" width="8.85546875" style="15" customWidth="1"/>
    <col min="8456" max="8456" width="0" style="15" hidden="1" customWidth="1"/>
    <col min="8457" max="8457" width="18.7109375" style="15" customWidth="1"/>
    <col min="8458" max="8458" width="0" style="15" hidden="1" customWidth="1"/>
    <col min="8459" max="8459" width="9" style="15" customWidth="1"/>
    <col min="8460" max="8460" width="0" style="15" hidden="1" customWidth="1"/>
    <col min="8461" max="8461" width="17.42578125" style="15" customWidth="1"/>
    <col min="8462" max="8463" width="16.85546875" style="15" bestFit="1" customWidth="1"/>
    <col min="8464" max="8704" width="11.42578125" style="15"/>
    <col min="8705" max="8705" width="1.85546875" style="15" customWidth="1"/>
    <col min="8706" max="8706" width="47.140625" style="15" customWidth="1"/>
    <col min="8707" max="8707" width="19" style="15" customWidth="1"/>
    <col min="8708" max="8708" width="0" style="15" hidden="1" customWidth="1"/>
    <col min="8709" max="8709" width="18" style="15" customWidth="1"/>
    <col min="8710" max="8710" width="0" style="15" hidden="1" customWidth="1"/>
    <col min="8711" max="8711" width="8.85546875" style="15" customWidth="1"/>
    <col min="8712" max="8712" width="0" style="15" hidden="1" customWidth="1"/>
    <col min="8713" max="8713" width="18.7109375" style="15" customWidth="1"/>
    <col min="8714" max="8714" width="0" style="15" hidden="1" customWidth="1"/>
    <col min="8715" max="8715" width="9" style="15" customWidth="1"/>
    <col min="8716" max="8716" width="0" style="15" hidden="1" customWidth="1"/>
    <col min="8717" max="8717" width="17.42578125" style="15" customWidth="1"/>
    <col min="8718" max="8719" width="16.85546875" style="15" bestFit="1" customWidth="1"/>
    <col min="8720" max="8960" width="11.42578125" style="15"/>
    <col min="8961" max="8961" width="1.85546875" style="15" customWidth="1"/>
    <col min="8962" max="8962" width="47.140625" style="15" customWidth="1"/>
    <col min="8963" max="8963" width="19" style="15" customWidth="1"/>
    <col min="8964" max="8964" width="0" style="15" hidden="1" customWidth="1"/>
    <col min="8965" max="8965" width="18" style="15" customWidth="1"/>
    <col min="8966" max="8966" width="0" style="15" hidden="1" customWidth="1"/>
    <col min="8967" max="8967" width="8.85546875" style="15" customWidth="1"/>
    <col min="8968" max="8968" width="0" style="15" hidden="1" customWidth="1"/>
    <col min="8969" max="8969" width="18.7109375" style="15" customWidth="1"/>
    <col min="8970" max="8970" width="0" style="15" hidden="1" customWidth="1"/>
    <col min="8971" max="8971" width="9" style="15" customWidth="1"/>
    <col min="8972" max="8972" width="0" style="15" hidden="1" customWidth="1"/>
    <col min="8973" max="8973" width="17.42578125" style="15" customWidth="1"/>
    <col min="8974" max="8975" width="16.85546875" style="15" bestFit="1" customWidth="1"/>
    <col min="8976" max="9216" width="11.42578125" style="15"/>
    <col min="9217" max="9217" width="1.85546875" style="15" customWidth="1"/>
    <col min="9218" max="9218" width="47.140625" style="15" customWidth="1"/>
    <col min="9219" max="9219" width="19" style="15" customWidth="1"/>
    <col min="9220" max="9220" width="0" style="15" hidden="1" customWidth="1"/>
    <col min="9221" max="9221" width="18" style="15" customWidth="1"/>
    <col min="9222" max="9222" width="0" style="15" hidden="1" customWidth="1"/>
    <col min="9223" max="9223" width="8.85546875" style="15" customWidth="1"/>
    <col min="9224" max="9224" width="0" style="15" hidden="1" customWidth="1"/>
    <col min="9225" max="9225" width="18.7109375" style="15" customWidth="1"/>
    <col min="9226" max="9226" width="0" style="15" hidden="1" customWidth="1"/>
    <col min="9227" max="9227" width="9" style="15" customWidth="1"/>
    <col min="9228" max="9228" width="0" style="15" hidden="1" customWidth="1"/>
    <col min="9229" max="9229" width="17.42578125" style="15" customWidth="1"/>
    <col min="9230" max="9231" width="16.85546875" style="15" bestFit="1" customWidth="1"/>
    <col min="9232" max="9472" width="11.42578125" style="15"/>
    <col min="9473" max="9473" width="1.85546875" style="15" customWidth="1"/>
    <col min="9474" max="9474" width="47.140625" style="15" customWidth="1"/>
    <col min="9475" max="9475" width="19" style="15" customWidth="1"/>
    <col min="9476" max="9476" width="0" style="15" hidden="1" customWidth="1"/>
    <col min="9477" max="9477" width="18" style="15" customWidth="1"/>
    <col min="9478" max="9478" width="0" style="15" hidden="1" customWidth="1"/>
    <col min="9479" max="9479" width="8.85546875" style="15" customWidth="1"/>
    <col min="9480" max="9480" width="0" style="15" hidden="1" customWidth="1"/>
    <col min="9481" max="9481" width="18.7109375" style="15" customWidth="1"/>
    <col min="9482" max="9482" width="0" style="15" hidden="1" customWidth="1"/>
    <col min="9483" max="9483" width="9" style="15" customWidth="1"/>
    <col min="9484" max="9484" width="0" style="15" hidden="1" customWidth="1"/>
    <col min="9485" max="9485" width="17.42578125" style="15" customWidth="1"/>
    <col min="9486" max="9487" width="16.85546875" style="15" bestFit="1" customWidth="1"/>
    <col min="9488" max="9728" width="11.42578125" style="15"/>
    <col min="9729" max="9729" width="1.85546875" style="15" customWidth="1"/>
    <col min="9730" max="9730" width="47.140625" style="15" customWidth="1"/>
    <col min="9731" max="9731" width="19" style="15" customWidth="1"/>
    <col min="9732" max="9732" width="0" style="15" hidden="1" customWidth="1"/>
    <col min="9733" max="9733" width="18" style="15" customWidth="1"/>
    <col min="9734" max="9734" width="0" style="15" hidden="1" customWidth="1"/>
    <col min="9735" max="9735" width="8.85546875" style="15" customWidth="1"/>
    <col min="9736" max="9736" width="0" style="15" hidden="1" customWidth="1"/>
    <col min="9737" max="9737" width="18.7109375" style="15" customWidth="1"/>
    <col min="9738" max="9738" width="0" style="15" hidden="1" customWidth="1"/>
    <col min="9739" max="9739" width="9" style="15" customWidth="1"/>
    <col min="9740" max="9740" width="0" style="15" hidden="1" customWidth="1"/>
    <col min="9741" max="9741" width="17.42578125" style="15" customWidth="1"/>
    <col min="9742" max="9743" width="16.85546875" style="15" bestFit="1" customWidth="1"/>
    <col min="9744" max="9984" width="11.42578125" style="15"/>
    <col min="9985" max="9985" width="1.85546875" style="15" customWidth="1"/>
    <col min="9986" max="9986" width="47.140625" style="15" customWidth="1"/>
    <col min="9987" max="9987" width="19" style="15" customWidth="1"/>
    <col min="9988" max="9988" width="0" style="15" hidden="1" customWidth="1"/>
    <col min="9989" max="9989" width="18" style="15" customWidth="1"/>
    <col min="9990" max="9990" width="0" style="15" hidden="1" customWidth="1"/>
    <col min="9991" max="9991" width="8.85546875" style="15" customWidth="1"/>
    <col min="9992" max="9992" width="0" style="15" hidden="1" customWidth="1"/>
    <col min="9993" max="9993" width="18.7109375" style="15" customWidth="1"/>
    <col min="9994" max="9994" width="0" style="15" hidden="1" customWidth="1"/>
    <col min="9995" max="9995" width="9" style="15" customWidth="1"/>
    <col min="9996" max="9996" width="0" style="15" hidden="1" customWidth="1"/>
    <col min="9997" max="9997" width="17.42578125" style="15" customWidth="1"/>
    <col min="9998" max="9999" width="16.85546875" style="15" bestFit="1" customWidth="1"/>
    <col min="10000" max="10240" width="11.42578125" style="15"/>
    <col min="10241" max="10241" width="1.85546875" style="15" customWidth="1"/>
    <col min="10242" max="10242" width="47.140625" style="15" customWidth="1"/>
    <col min="10243" max="10243" width="19" style="15" customWidth="1"/>
    <col min="10244" max="10244" width="0" style="15" hidden="1" customWidth="1"/>
    <col min="10245" max="10245" width="18" style="15" customWidth="1"/>
    <col min="10246" max="10246" width="0" style="15" hidden="1" customWidth="1"/>
    <col min="10247" max="10247" width="8.85546875" style="15" customWidth="1"/>
    <col min="10248" max="10248" width="0" style="15" hidden="1" customWidth="1"/>
    <col min="10249" max="10249" width="18.7109375" style="15" customWidth="1"/>
    <col min="10250" max="10250" width="0" style="15" hidden="1" customWidth="1"/>
    <col min="10251" max="10251" width="9" style="15" customWidth="1"/>
    <col min="10252" max="10252" width="0" style="15" hidden="1" customWidth="1"/>
    <col min="10253" max="10253" width="17.42578125" style="15" customWidth="1"/>
    <col min="10254" max="10255" width="16.85546875" style="15" bestFit="1" customWidth="1"/>
    <col min="10256" max="10496" width="11.42578125" style="15"/>
    <col min="10497" max="10497" width="1.85546875" style="15" customWidth="1"/>
    <col min="10498" max="10498" width="47.140625" style="15" customWidth="1"/>
    <col min="10499" max="10499" width="19" style="15" customWidth="1"/>
    <col min="10500" max="10500" width="0" style="15" hidden="1" customWidth="1"/>
    <col min="10501" max="10501" width="18" style="15" customWidth="1"/>
    <col min="10502" max="10502" width="0" style="15" hidden="1" customWidth="1"/>
    <col min="10503" max="10503" width="8.85546875" style="15" customWidth="1"/>
    <col min="10504" max="10504" width="0" style="15" hidden="1" customWidth="1"/>
    <col min="10505" max="10505" width="18.7109375" style="15" customWidth="1"/>
    <col min="10506" max="10506" width="0" style="15" hidden="1" customWidth="1"/>
    <col min="10507" max="10507" width="9" style="15" customWidth="1"/>
    <col min="10508" max="10508" width="0" style="15" hidden="1" customWidth="1"/>
    <col min="10509" max="10509" width="17.42578125" style="15" customWidth="1"/>
    <col min="10510" max="10511" width="16.85546875" style="15" bestFit="1" customWidth="1"/>
    <col min="10512" max="10752" width="11.42578125" style="15"/>
    <col min="10753" max="10753" width="1.85546875" style="15" customWidth="1"/>
    <col min="10754" max="10754" width="47.140625" style="15" customWidth="1"/>
    <col min="10755" max="10755" width="19" style="15" customWidth="1"/>
    <col min="10756" max="10756" width="0" style="15" hidden="1" customWidth="1"/>
    <col min="10757" max="10757" width="18" style="15" customWidth="1"/>
    <col min="10758" max="10758" width="0" style="15" hidden="1" customWidth="1"/>
    <col min="10759" max="10759" width="8.85546875" style="15" customWidth="1"/>
    <col min="10760" max="10760" width="0" style="15" hidden="1" customWidth="1"/>
    <col min="10761" max="10761" width="18.7109375" style="15" customWidth="1"/>
    <col min="10762" max="10762" width="0" style="15" hidden="1" customWidth="1"/>
    <col min="10763" max="10763" width="9" style="15" customWidth="1"/>
    <col min="10764" max="10764" width="0" style="15" hidden="1" customWidth="1"/>
    <col min="10765" max="10765" width="17.42578125" style="15" customWidth="1"/>
    <col min="10766" max="10767" width="16.85546875" style="15" bestFit="1" customWidth="1"/>
    <col min="10768" max="11008" width="11.42578125" style="15"/>
    <col min="11009" max="11009" width="1.85546875" style="15" customWidth="1"/>
    <col min="11010" max="11010" width="47.140625" style="15" customWidth="1"/>
    <col min="11011" max="11011" width="19" style="15" customWidth="1"/>
    <col min="11012" max="11012" width="0" style="15" hidden="1" customWidth="1"/>
    <col min="11013" max="11013" width="18" style="15" customWidth="1"/>
    <col min="11014" max="11014" width="0" style="15" hidden="1" customWidth="1"/>
    <col min="11015" max="11015" width="8.85546875" style="15" customWidth="1"/>
    <col min="11016" max="11016" width="0" style="15" hidden="1" customWidth="1"/>
    <col min="11017" max="11017" width="18.7109375" style="15" customWidth="1"/>
    <col min="11018" max="11018" width="0" style="15" hidden="1" customWidth="1"/>
    <col min="11019" max="11019" width="9" style="15" customWidth="1"/>
    <col min="11020" max="11020" width="0" style="15" hidden="1" customWidth="1"/>
    <col min="11021" max="11021" width="17.42578125" style="15" customWidth="1"/>
    <col min="11022" max="11023" width="16.85546875" style="15" bestFit="1" customWidth="1"/>
    <col min="11024" max="11264" width="11.42578125" style="15"/>
    <col min="11265" max="11265" width="1.85546875" style="15" customWidth="1"/>
    <col min="11266" max="11266" width="47.140625" style="15" customWidth="1"/>
    <col min="11267" max="11267" width="19" style="15" customWidth="1"/>
    <col min="11268" max="11268" width="0" style="15" hidden="1" customWidth="1"/>
    <col min="11269" max="11269" width="18" style="15" customWidth="1"/>
    <col min="11270" max="11270" width="0" style="15" hidden="1" customWidth="1"/>
    <col min="11271" max="11271" width="8.85546875" style="15" customWidth="1"/>
    <col min="11272" max="11272" width="0" style="15" hidden="1" customWidth="1"/>
    <col min="11273" max="11273" width="18.7109375" style="15" customWidth="1"/>
    <col min="11274" max="11274" width="0" style="15" hidden="1" customWidth="1"/>
    <col min="11275" max="11275" width="9" style="15" customWidth="1"/>
    <col min="11276" max="11276" width="0" style="15" hidden="1" customWidth="1"/>
    <col min="11277" max="11277" width="17.42578125" style="15" customWidth="1"/>
    <col min="11278" max="11279" width="16.85546875" style="15" bestFit="1" customWidth="1"/>
    <col min="11280" max="11520" width="11.42578125" style="15"/>
    <col min="11521" max="11521" width="1.85546875" style="15" customWidth="1"/>
    <col min="11522" max="11522" width="47.140625" style="15" customWidth="1"/>
    <col min="11523" max="11523" width="19" style="15" customWidth="1"/>
    <col min="11524" max="11524" width="0" style="15" hidden="1" customWidth="1"/>
    <col min="11525" max="11525" width="18" style="15" customWidth="1"/>
    <col min="11526" max="11526" width="0" style="15" hidden="1" customWidth="1"/>
    <col min="11527" max="11527" width="8.85546875" style="15" customWidth="1"/>
    <col min="11528" max="11528" width="0" style="15" hidden="1" customWidth="1"/>
    <col min="11529" max="11529" width="18.7109375" style="15" customWidth="1"/>
    <col min="11530" max="11530" width="0" style="15" hidden="1" customWidth="1"/>
    <col min="11531" max="11531" width="9" style="15" customWidth="1"/>
    <col min="11532" max="11532" width="0" style="15" hidden="1" customWidth="1"/>
    <col min="11533" max="11533" width="17.42578125" style="15" customWidth="1"/>
    <col min="11534" max="11535" width="16.85546875" style="15" bestFit="1" customWidth="1"/>
    <col min="11536" max="11776" width="11.42578125" style="15"/>
    <col min="11777" max="11777" width="1.85546875" style="15" customWidth="1"/>
    <col min="11778" max="11778" width="47.140625" style="15" customWidth="1"/>
    <col min="11779" max="11779" width="19" style="15" customWidth="1"/>
    <col min="11780" max="11780" width="0" style="15" hidden="1" customWidth="1"/>
    <col min="11781" max="11781" width="18" style="15" customWidth="1"/>
    <col min="11782" max="11782" width="0" style="15" hidden="1" customWidth="1"/>
    <col min="11783" max="11783" width="8.85546875" style="15" customWidth="1"/>
    <col min="11784" max="11784" width="0" style="15" hidden="1" customWidth="1"/>
    <col min="11785" max="11785" width="18.7109375" style="15" customWidth="1"/>
    <col min="11786" max="11786" width="0" style="15" hidden="1" customWidth="1"/>
    <col min="11787" max="11787" width="9" style="15" customWidth="1"/>
    <col min="11788" max="11788" width="0" style="15" hidden="1" customWidth="1"/>
    <col min="11789" max="11789" width="17.42578125" style="15" customWidth="1"/>
    <col min="11790" max="11791" width="16.85546875" style="15" bestFit="1" customWidth="1"/>
    <col min="11792" max="12032" width="11.42578125" style="15"/>
    <col min="12033" max="12033" width="1.85546875" style="15" customWidth="1"/>
    <col min="12034" max="12034" width="47.140625" style="15" customWidth="1"/>
    <col min="12035" max="12035" width="19" style="15" customWidth="1"/>
    <col min="12036" max="12036" width="0" style="15" hidden="1" customWidth="1"/>
    <col min="12037" max="12037" width="18" style="15" customWidth="1"/>
    <col min="12038" max="12038" width="0" style="15" hidden="1" customWidth="1"/>
    <col min="12039" max="12039" width="8.85546875" style="15" customWidth="1"/>
    <col min="12040" max="12040" width="0" style="15" hidden="1" customWidth="1"/>
    <col min="12041" max="12041" width="18.7109375" style="15" customWidth="1"/>
    <col min="12042" max="12042" width="0" style="15" hidden="1" customWidth="1"/>
    <col min="12043" max="12043" width="9" style="15" customWidth="1"/>
    <col min="12044" max="12044" width="0" style="15" hidden="1" customWidth="1"/>
    <col min="12045" max="12045" width="17.42578125" style="15" customWidth="1"/>
    <col min="12046" max="12047" width="16.85546875" style="15" bestFit="1" customWidth="1"/>
    <col min="12048" max="12288" width="11.42578125" style="15"/>
    <col min="12289" max="12289" width="1.85546875" style="15" customWidth="1"/>
    <col min="12290" max="12290" width="47.140625" style="15" customWidth="1"/>
    <col min="12291" max="12291" width="19" style="15" customWidth="1"/>
    <col min="12292" max="12292" width="0" style="15" hidden="1" customWidth="1"/>
    <col min="12293" max="12293" width="18" style="15" customWidth="1"/>
    <col min="12294" max="12294" width="0" style="15" hidden="1" customWidth="1"/>
    <col min="12295" max="12295" width="8.85546875" style="15" customWidth="1"/>
    <col min="12296" max="12296" width="0" style="15" hidden="1" customWidth="1"/>
    <col min="12297" max="12297" width="18.7109375" style="15" customWidth="1"/>
    <col min="12298" max="12298" width="0" style="15" hidden="1" customWidth="1"/>
    <col min="12299" max="12299" width="9" style="15" customWidth="1"/>
    <col min="12300" max="12300" width="0" style="15" hidden="1" customWidth="1"/>
    <col min="12301" max="12301" width="17.42578125" style="15" customWidth="1"/>
    <col min="12302" max="12303" width="16.85546875" style="15" bestFit="1" customWidth="1"/>
    <col min="12304" max="12544" width="11.42578125" style="15"/>
    <col min="12545" max="12545" width="1.85546875" style="15" customWidth="1"/>
    <col min="12546" max="12546" width="47.140625" style="15" customWidth="1"/>
    <col min="12547" max="12547" width="19" style="15" customWidth="1"/>
    <col min="12548" max="12548" width="0" style="15" hidden="1" customWidth="1"/>
    <col min="12549" max="12549" width="18" style="15" customWidth="1"/>
    <col min="12550" max="12550" width="0" style="15" hidden="1" customWidth="1"/>
    <col min="12551" max="12551" width="8.85546875" style="15" customWidth="1"/>
    <col min="12552" max="12552" width="0" style="15" hidden="1" customWidth="1"/>
    <col min="12553" max="12553" width="18.7109375" style="15" customWidth="1"/>
    <col min="12554" max="12554" width="0" style="15" hidden="1" customWidth="1"/>
    <col min="12555" max="12555" width="9" style="15" customWidth="1"/>
    <col min="12556" max="12556" width="0" style="15" hidden="1" customWidth="1"/>
    <col min="12557" max="12557" width="17.42578125" style="15" customWidth="1"/>
    <col min="12558" max="12559" width="16.85546875" style="15" bestFit="1" customWidth="1"/>
    <col min="12560" max="12800" width="11.42578125" style="15"/>
    <col min="12801" max="12801" width="1.85546875" style="15" customWidth="1"/>
    <col min="12802" max="12802" width="47.140625" style="15" customWidth="1"/>
    <col min="12803" max="12803" width="19" style="15" customWidth="1"/>
    <col min="12804" max="12804" width="0" style="15" hidden="1" customWidth="1"/>
    <col min="12805" max="12805" width="18" style="15" customWidth="1"/>
    <col min="12806" max="12806" width="0" style="15" hidden="1" customWidth="1"/>
    <col min="12807" max="12807" width="8.85546875" style="15" customWidth="1"/>
    <col min="12808" max="12808" width="0" style="15" hidden="1" customWidth="1"/>
    <col min="12809" max="12809" width="18.7109375" style="15" customWidth="1"/>
    <col min="12810" max="12810" width="0" style="15" hidden="1" customWidth="1"/>
    <col min="12811" max="12811" width="9" style="15" customWidth="1"/>
    <col min="12812" max="12812" width="0" style="15" hidden="1" customWidth="1"/>
    <col min="12813" max="12813" width="17.42578125" style="15" customWidth="1"/>
    <col min="12814" max="12815" width="16.85546875" style="15" bestFit="1" customWidth="1"/>
    <col min="12816" max="13056" width="11.42578125" style="15"/>
    <col min="13057" max="13057" width="1.85546875" style="15" customWidth="1"/>
    <col min="13058" max="13058" width="47.140625" style="15" customWidth="1"/>
    <col min="13059" max="13059" width="19" style="15" customWidth="1"/>
    <col min="13060" max="13060" width="0" style="15" hidden="1" customWidth="1"/>
    <col min="13061" max="13061" width="18" style="15" customWidth="1"/>
    <col min="13062" max="13062" width="0" style="15" hidden="1" customWidth="1"/>
    <col min="13063" max="13063" width="8.85546875" style="15" customWidth="1"/>
    <col min="13064" max="13064" width="0" style="15" hidden="1" customWidth="1"/>
    <col min="13065" max="13065" width="18.7109375" style="15" customWidth="1"/>
    <col min="13066" max="13066" width="0" style="15" hidden="1" customWidth="1"/>
    <col min="13067" max="13067" width="9" style="15" customWidth="1"/>
    <col min="13068" max="13068" width="0" style="15" hidden="1" customWidth="1"/>
    <col min="13069" max="13069" width="17.42578125" style="15" customWidth="1"/>
    <col min="13070" max="13071" width="16.85546875" style="15" bestFit="1" customWidth="1"/>
    <col min="13072" max="13312" width="11.42578125" style="15"/>
    <col min="13313" max="13313" width="1.85546875" style="15" customWidth="1"/>
    <col min="13314" max="13314" width="47.140625" style="15" customWidth="1"/>
    <col min="13315" max="13315" width="19" style="15" customWidth="1"/>
    <col min="13316" max="13316" width="0" style="15" hidden="1" customWidth="1"/>
    <col min="13317" max="13317" width="18" style="15" customWidth="1"/>
    <col min="13318" max="13318" width="0" style="15" hidden="1" customWidth="1"/>
    <col min="13319" max="13319" width="8.85546875" style="15" customWidth="1"/>
    <col min="13320" max="13320" width="0" style="15" hidden="1" customWidth="1"/>
    <col min="13321" max="13321" width="18.7109375" style="15" customWidth="1"/>
    <col min="13322" max="13322" width="0" style="15" hidden="1" customWidth="1"/>
    <col min="13323" max="13323" width="9" style="15" customWidth="1"/>
    <col min="13324" max="13324" width="0" style="15" hidden="1" customWidth="1"/>
    <col min="13325" max="13325" width="17.42578125" style="15" customWidth="1"/>
    <col min="13326" max="13327" width="16.85546875" style="15" bestFit="1" customWidth="1"/>
    <col min="13328" max="13568" width="11.42578125" style="15"/>
    <col min="13569" max="13569" width="1.85546875" style="15" customWidth="1"/>
    <col min="13570" max="13570" width="47.140625" style="15" customWidth="1"/>
    <col min="13571" max="13571" width="19" style="15" customWidth="1"/>
    <col min="13572" max="13572" width="0" style="15" hidden="1" customWidth="1"/>
    <col min="13573" max="13573" width="18" style="15" customWidth="1"/>
    <col min="13574" max="13574" width="0" style="15" hidden="1" customWidth="1"/>
    <col min="13575" max="13575" width="8.85546875" style="15" customWidth="1"/>
    <col min="13576" max="13576" width="0" style="15" hidden="1" customWidth="1"/>
    <col min="13577" max="13577" width="18.7109375" style="15" customWidth="1"/>
    <col min="13578" max="13578" width="0" style="15" hidden="1" customWidth="1"/>
    <col min="13579" max="13579" width="9" style="15" customWidth="1"/>
    <col min="13580" max="13580" width="0" style="15" hidden="1" customWidth="1"/>
    <col min="13581" max="13581" width="17.42578125" style="15" customWidth="1"/>
    <col min="13582" max="13583" width="16.85546875" style="15" bestFit="1" customWidth="1"/>
    <col min="13584" max="13824" width="11.42578125" style="15"/>
    <col min="13825" max="13825" width="1.85546875" style="15" customWidth="1"/>
    <col min="13826" max="13826" width="47.140625" style="15" customWidth="1"/>
    <col min="13827" max="13827" width="19" style="15" customWidth="1"/>
    <col min="13828" max="13828" width="0" style="15" hidden="1" customWidth="1"/>
    <col min="13829" max="13829" width="18" style="15" customWidth="1"/>
    <col min="13830" max="13830" width="0" style="15" hidden="1" customWidth="1"/>
    <col min="13831" max="13831" width="8.85546875" style="15" customWidth="1"/>
    <col min="13832" max="13832" width="0" style="15" hidden="1" customWidth="1"/>
    <col min="13833" max="13833" width="18.7109375" style="15" customWidth="1"/>
    <col min="13834" max="13834" width="0" style="15" hidden="1" customWidth="1"/>
    <col min="13835" max="13835" width="9" style="15" customWidth="1"/>
    <col min="13836" max="13836" width="0" style="15" hidden="1" customWidth="1"/>
    <col min="13837" max="13837" width="17.42578125" style="15" customWidth="1"/>
    <col min="13838" max="13839" width="16.85546875" style="15" bestFit="1" customWidth="1"/>
    <col min="13840" max="14080" width="11.42578125" style="15"/>
    <col min="14081" max="14081" width="1.85546875" style="15" customWidth="1"/>
    <col min="14082" max="14082" width="47.140625" style="15" customWidth="1"/>
    <col min="14083" max="14083" width="19" style="15" customWidth="1"/>
    <col min="14084" max="14084" width="0" style="15" hidden="1" customWidth="1"/>
    <col min="14085" max="14085" width="18" style="15" customWidth="1"/>
    <col min="14086" max="14086" width="0" style="15" hidden="1" customWidth="1"/>
    <col min="14087" max="14087" width="8.85546875" style="15" customWidth="1"/>
    <col min="14088" max="14088" width="0" style="15" hidden="1" customWidth="1"/>
    <col min="14089" max="14089" width="18.7109375" style="15" customWidth="1"/>
    <col min="14090" max="14090" width="0" style="15" hidden="1" customWidth="1"/>
    <col min="14091" max="14091" width="9" style="15" customWidth="1"/>
    <col min="14092" max="14092" width="0" style="15" hidden="1" customWidth="1"/>
    <col min="14093" max="14093" width="17.42578125" style="15" customWidth="1"/>
    <col min="14094" max="14095" width="16.85546875" style="15" bestFit="1" customWidth="1"/>
    <col min="14096" max="14336" width="11.42578125" style="15"/>
    <col min="14337" max="14337" width="1.85546875" style="15" customWidth="1"/>
    <col min="14338" max="14338" width="47.140625" style="15" customWidth="1"/>
    <col min="14339" max="14339" width="19" style="15" customWidth="1"/>
    <col min="14340" max="14340" width="0" style="15" hidden="1" customWidth="1"/>
    <col min="14341" max="14341" width="18" style="15" customWidth="1"/>
    <col min="14342" max="14342" width="0" style="15" hidden="1" customWidth="1"/>
    <col min="14343" max="14343" width="8.85546875" style="15" customWidth="1"/>
    <col min="14344" max="14344" width="0" style="15" hidden="1" customWidth="1"/>
    <col min="14345" max="14345" width="18.7109375" style="15" customWidth="1"/>
    <col min="14346" max="14346" width="0" style="15" hidden="1" customWidth="1"/>
    <col min="14347" max="14347" width="9" style="15" customWidth="1"/>
    <col min="14348" max="14348" width="0" style="15" hidden="1" customWidth="1"/>
    <col min="14349" max="14349" width="17.42578125" style="15" customWidth="1"/>
    <col min="14350" max="14351" width="16.85546875" style="15" bestFit="1" customWidth="1"/>
    <col min="14352" max="14592" width="11.42578125" style="15"/>
    <col min="14593" max="14593" width="1.85546875" style="15" customWidth="1"/>
    <col min="14594" max="14594" width="47.140625" style="15" customWidth="1"/>
    <col min="14595" max="14595" width="19" style="15" customWidth="1"/>
    <col min="14596" max="14596" width="0" style="15" hidden="1" customWidth="1"/>
    <col min="14597" max="14597" width="18" style="15" customWidth="1"/>
    <col min="14598" max="14598" width="0" style="15" hidden="1" customWidth="1"/>
    <col min="14599" max="14599" width="8.85546875" style="15" customWidth="1"/>
    <col min="14600" max="14600" width="0" style="15" hidden="1" customWidth="1"/>
    <col min="14601" max="14601" width="18.7109375" style="15" customWidth="1"/>
    <col min="14602" max="14602" width="0" style="15" hidden="1" customWidth="1"/>
    <col min="14603" max="14603" width="9" style="15" customWidth="1"/>
    <col min="14604" max="14604" width="0" style="15" hidden="1" customWidth="1"/>
    <col min="14605" max="14605" width="17.42578125" style="15" customWidth="1"/>
    <col min="14606" max="14607" width="16.85546875" style="15" bestFit="1" customWidth="1"/>
    <col min="14608" max="14848" width="11.42578125" style="15"/>
    <col min="14849" max="14849" width="1.85546875" style="15" customWidth="1"/>
    <col min="14850" max="14850" width="47.140625" style="15" customWidth="1"/>
    <col min="14851" max="14851" width="19" style="15" customWidth="1"/>
    <col min="14852" max="14852" width="0" style="15" hidden="1" customWidth="1"/>
    <col min="14853" max="14853" width="18" style="15" customWidth="1"/>
    <col min="14854" max="14854" width="0" style="15" hidden="1" customWidth="1"/>
    <col min="14855" max="14855" width="8.85546875" style="15" customWidth="1"/>
    <col min="14856" max="14856" width="0" style="15" hidden="1" customWidth="1"/>
    <col min="14857" max="14857" width="18.7109375" style="15" customWidth="1"/>
    <col min="14858" max="14858" width="0" style="15" hidden="1" customWidth="1"/>
    <col min="14859" max="14859" width="9" style="15" customWidth="1"/>
    <col min="14860" max="14860" width="0" style="15" hidden="1" customWidth="1"/>
    <col min="14861" max="14861" width="17.42578125" style="15" customWidth="1"/>
    <col min="14862" max="14863" width="16.85546875" style="15" bestFit="1" customWidth="1"/>
    <col min="14864" max="15104" width="11.42578125" style="15"/>
    <col min="15105" max="15105" width="1.85546875" style="15" customWidth="1"/>
    <col min="15106" max="15106" width="47.140625" style="15" customWidth="1"/>
    <col min="15107" max="15107" width="19" style="15" customWidth="1"/>
    <col min="15108" max="15108" width="0" style="15" hidden="1" customWidth="1"/>
    <col min="15109" max="15109" width="18" style="15" customWidth="1"/>
    <col min="15110" max="15110" width="0" style="15" hidden="1" customWidth="1"/>
    <col min="15111" max="15111" width="8.85546875" style="15" customWidth="1"/>
    <col min="15112" max="15112" width="0" style="15" hidden="1" customWidth="1"/>
    <col min="15113" max="15113" width="18.7109375" style="15" customWidth="1"/>
    <col min="15114" max="15114" width="0" style="15" hidden="1" customWidth="1"/>
    <col min="15115" max="15115" width="9" style="15" customWidth="1"/>
    <col min="15116" max="15116" width="0" style="15" hidden="1" customWidth="1"/>
    <col min="15117" max="15117" width="17.42578125" style="15" customWidth="1"/>
    <col min="15118" max="15119" width="16.85546875" style="15" bestFit="1" customWidth="1"/>
    <col min="15120" max="15360" width="11.42578125" style="15"/>
    <col min="15361" max="15361" width="1.85546875" style="15" customWidth="1"/>
    <col min="15362" max="15362" width="47.140625" style="15" customWidth="1"/>
    <col min="15363" max="15363" width="19" style="15" customWidth="1"/>
    <col min="15364" max="15364" width="0" style="15" hidden="1" customWidth="1"/>
    <col min="15365" max="15365" width="18" style="15" customWidth="1"/>
    <col min="15366" max="15366" width="0" style="15" hidden="1" customWidth="1"/>
    <col min="15367" max="15367" width="8.85546875" style="15" customWidth="1"/>
    <col min="15368" max="15368" width="0" style="15" hidden="1" customWidth="1"/>
    <col min="15369" max="15369" width="18.7109375" style="15" customWidth="1"/>
    <col min="15370" max="15370" width="0" style="15" hidden="1" customWidth="1"/>
    <col min="15371" max="15371" width="9" style="15" customWidth="1"/>
    <col min="15372" max="15372" width="0" style="15" hidden="1" customWidth="1"/>
    <col min="15373" max="15373" width="17.42578125" style="15" customWidth="1"/>
    <col min="15374" max="15375" width="16.85546875" style="15" bestFit="1" customWidth="1"/>
    <col min="15376" max="15616" width="11.42578125" style="15"/>
    <col min="15617" max="15617" width="1.85546875" style="15" customWidth="1"/>
    <col min="15618" max="15618" width="47.140625" style="15" customWidth="1"/>
    <col min="15619" max="15619" width="19" style="15" customWidth="1"/>
    <col min="15620" max="15620" width="0" style="15" hidden="1" customWidth="1"/>
    <col min="15621" max="15621" width="18" style="15" customWidth="1"/>
    <col min="15622" max="15622" width="0" style="15" hidden="1" customWidth="1"/>
    <col min="15623" max="15623" width="8.85546875" style="15" customWidth="1"/>
    <col min="15624" max="15624" width="0" style="15" hidden="1" customWidth="1"/>
    <col min="15625" max="15625" width="18.7109375" style="15" customWidth="1"/>
    <col min="15626" max="15626" width="0" style="15" hidden="1" customWidth="1"/>
    <col min="15627" max="15627" width="9" style="15" customWidth="1"/>
    <col min="15628" max="15628" width="0" style="15" hidden="1" customWidth="1"/>
    <col min="15629" max="15629" width="17.42578125" style="15" customWidth="1"/>
    <col min="15630" max="15631" width="16.85546875" style="15" bestFit="1" customWidth="1"/>
    <col min="15632" max="15872" width="11.42578125" style="15"/>
    <col min="15873" max="15873" width="1.85546875" style="15" customWidth="1"/>
    <col min="15874" max="15874" width="47.140625" style="15" customWidth="1"/>
    <col min="15875" max="15875" width="19" style="15" customWidth="1"/>
    <col min="15876" max="15876" width="0" style="15" hidden="1" customWidth="1"/>
    <col min="15877" max="15877" width="18" style="15" customWidth="1"/>
    <col min="15878" max="15878" width="0" style="15" hidden="1" customWidth="1"/>
    <col min="15879" max="15879" width="8.85546875" style="15" customWidth="1"/>
    <col min="15880" max="15880" width="0" style="15" hidden="1" customWidth="1"/>
    <col min="15881" max="15881" width="18.7109375" style="15" customWidth="1"/>
    <col min="15882" max="15882" width="0" style="15" hidden="1" customWidth="1"/>
    <col min="15883" max="15883" width="9" style="15" customWidth="1"/>
    <col min="15884" max="15884" width="0" style="15" hidden="1" customWidth="1"/>
    <col min="15885" max="15885" width="17.42578125" style="15" customWidth="1"/>
    <col min="15886" max="15887" width="16.85546875" style="15" bestFit="1" customWidth="1"/>
    <col min="15888" max="16128" width="11.42578125" style="15"/>
    <col min="16129" max="16129" width="1.85546875" style="15" customWidth="1"/>
    <col min="16130" max="16130" width="47.140625" style="15" customWidth="1"/>
    <col min="16131" max="16131" width="19" style="15" customWidth="1"/>
    <col min="16132" max="16132" width="0" style="15" hidden="1" customWidth="1"/>
    <col min="16133" max="16133" width="18" style="15" customWidth="1"/>
    <col min="16134" max="16134" width="0" style="15" hidden="1" customWidth="1"/>
    <col min="16135" max="16135" width="8.85546875" style="15" customWidth="1"/>
    <col min="16136" max="16136" width="0" style="15" hidden="1" customWidth="1"/>
    <col min="16137" max="16137" width="18.7109375" style="15" customWidth="1"/>
    <col min="16138" max="16138" width="0" style="15" hidden="1" customWidth="1"/>
    <col min="16139" max="16139" width="9" style="15" customWidth="1"/>
    <col min="16140" max="16140" width="0" style="15" hidden="1" customWidth="1"/>
    <col min="16141" max="16141" width="17.42578125" style="15" customWidth="1"/>
    <col min="16142" max="16143" width="16.85546875" style="15" bestFit="1" customWidth="1"/>
    <col min="16144" max="16384" width="11.42578125" style="15"/>
  </cols>
  <sheetData>
    <row r="2" spans="1:16" ht="18.75" x14ac:dyDescent="0.25">
      <c r="B2" s="212" t="s">
        <v>226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6"/>
    </row>
    <row r="3" spans="1:16" ht="18.75" x14ac:dyDescent="0.25">
      <c r="B3" s="213" t="s">
        <v>268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16"/>
    </row>
    <row r="4" spans="1:16" s="17" customFormat="1" ht="15.75" thickBot="1" x14ac:dyDescent="0.3">
      <c r="B4" s="18" t="s">
        <v>21</v>
      </c>
      <c r="C4" s="18" t="s">
        <v>227</v>
      </c>
      <c r="D4" s="18" t="s">
        <v>227</v>
      </c>
      <c r="E4" s="18" t="s">
        <v>29</v>
      </c>
      <c r="F4" s="18" t="s">
        <v>29</v>
      </c>
      <c r="G4" s="18" t="s">
        <v>228</v>
      </c>
      <c r="H4" s="18" t="s">
        <v>229</v>
      </c>
      <c r="I4" s="18" t="s">
        <v>230</v>
      </c>
      <c r="J4" s="18" t="s">
        <v>32</v>
      </c>
      <c r="K4" s="18" t="s">
        <v>228</v>
      </c>
      <c r="L4" s="19" t="s">
        <v>229</v>
      </c>
      <c r="M4" s="19" t="s">
        <v>231</v>
      </c>
      <c r="N4" s="19" t="s">
        <v>228</v>
      </c>
      <c r="O4" s="20"/>
    </row>
    <row r="5" spans="1:16" s="21" customFormat="1" x14ac:dyDescent="0.25">
      <c r="B5" s="22" t="s">
        <v>232</v>
      </c>
      <c r="C5" s="23">
        <v>11354000000</v>
      </c>
      <c r="D5" s="23">
        <f t="shared" ref="D5:D14" si="0">+C5/1000000</f>
        <v>11354</v>
      </c>
      <c r="E5" s="23">
        <f>+EjecucionAgregada!X5+EjecucionAgregada!X6+EjecucionAgregada!X7</f>
        <v>9503056983</v>
      </c>
      <c r="F5" s="23">
        <f t="shared" ref="F5:F10" si="1">+E5/1000000</f>
        <v>9503.0569830000004</v>
      </c>
      <c r="G5" s="24">
        <f t="shared" ref="G5:G10" si="2">+E5/C5</f>
        <v>0.83697877250308261</v>
      </c>
      <c r="H5" s="25">
        <v>0.50775993540863007</v>
      </c>
      <c r="I5" s="23">
        <f>+EjecucionAgregada!AA5+EjecucionAgregada!AA6+EjecucionAgregada!AA7</f>
        <v>9483067808</v>
      </c>
      <c r="J5" s="23">
        <f t="shared" ref="J5:J10" si="3">+I5/1000000</f>
        <v>9483.0678079999998</v>
      </c>
      <c r="K5" s="26">
        <f t="shared" ref="K5:K10" si="4">+I5/C5</f>
        <v>0.83521823216487578</v>
      </c>
      <c r="L5" s="27">
        <v>0.50775993540863007</v>
      </c>
      <c r="M5" s="28">
        <f t="shared" ref="M5:M10" si="5">+C5-E5</f>
        <v>1850943017</v>
      </c>
      <c r="N5" s="29">
        <f t="shared" ref="N5:N11" si="6">+M5/C5</f>
        <v>0.16302122749691739</v>
      </c>
      <c r="O5" s="30"/>
      <c r="P5" s="30"/>
    </row>
    <row r="6" spans="1:16" s="31" customFormat="1" x14ac:dyDescent="0.25">
      <c r="A6" s="31" t="s">
        <v>233</v>
      </c>
      <c r="B6" s="32" t="s">
        <v>234</v>
      </c>
      <c r="C6" s="28">
        <v>4119000000</v>
      </c>
      <c r="D6" s="28">
        <f t="shared" si="0"/>
        <v>4119</v>
      </c>
      <c r="E6" s="28">
        <f>+EjecucionAgregada!X8</f>
        <v>4017943751.4200001</v>
      </c>
      <c r="F6" s="28">
        <f t="shared" si="1"/>
        <v>4017.9437514199999</v>
      </c>
      <c r="G6" s="29">
        <f t="shared" si="2"/>
        <v>0.97546582942947324</v>
      </c>
      <c r="H6" s="33">
        <v>0.64733909715509053</v>
      </c>
      <c r="I6" s="28">
        <f>+EjecucionAgregada!Y8</f>
        <v>3477947978.1100001</v>
      </c>
      <c r="J6" s="28">
        <f t="shared" si="3"/>
        <v>3477.9479781100003</v>
      </c>
      <c r="K6" s="34">
        <f t="shared" si="4"/>
        <v>0.8443670740738044</v>
      </c>
      <c r="L6" s="27">
        <v>0.54310517576293582</v>
      </c>
      <c r="M6" s="35">
        <f t="shared" si="5"/>
        <v>101056248.57999992</v>
      </c>
      <c r="N6" s="36">
        <f>+M6/C6</f>
        <v>2.4534170570526807E-2</v>
      </c>
    </row>
    <row r="7" spans="1:16" s="31" customFormat="1" x14ac:dyDescent="0.25">
      <c r="B7" s="32" t="s">
        <v>235</v>
      </c>
      <c r="C7" s="28">
        <v>19350000000</v>
      </c>
      <c r="D7" s="28">
        <f t="shared" si="0"/>
        <v>19350</v>
      </c>
      <c r="E7" s="28">
        <f>+EjecucionAgregada!X9</f>
        <v>19296318329.380001</v>
      </c>
      <c r="F7" s="28">
        <f t="shared" si="1"/>
        <v>19296.318329379999</v>
      </c>
      <c r="G7" s="29">
        <f>+E7/C7</f>
        <v>0.9972257534563308</v>
      </c>
      <c r="H7" s="37">
        <v>0.84496124031007747</v>
      </c>
      <c r="I7" s="28">
        <f>+EjecucionAgregada!Y9</f>
        <v>18117814412.880001</v>
      </c>
      <c r="J7" s="28">
        <f t="shared" si="3"/>
        <v>18117.814412880001</v>
      </c>
      <c r="K7" s="34">
        <f t="shared" si="4"/>
        <v>0.93632115828837215</v>
      </c>
      <c r="L7" s="27">
        <v>0.53579134366925063</v>
      </c>
      <c r="M7" s="35">
        <f t="shared" si="5"/>
        <v>53681670.619998932</v>
      </c>
      <c r="N7" s="36">
        <f t="shared" si="6"/>
        <v>2.7742465436691953E-3</v>
      </c>
    </row>
    <row r="8" spans="1:16" s="21" customFormat="1" x14ac:dyDescent="0.25">
      <c r="B8" s="32" t="s">
        <v>236</v>
      </c>
      <c r="C8" s="28">
        <v>70000000</v>
      </c>
      <c r="D8" s="28">
        <f t="shared" si="0"/>
        <v>70</v>
      </c>
      <c r="E8" s="28">
        <f>+EjecucionAgregada!X10</f>
        <v>47206369</v>
      </c>
      <c r="F8" s="28">
        <f t="shared" si="1"/>
        <v>47.206369000000002</v>
      </c>
      <c r="G8" s="29">
        <f t="shared" si="2"/>
        <v>0.67437670000000005</v>
      </c>
      <c r="H8" s="33">
        <v>0.98836642857142853</v>
      </c>
      <c r="I8" s="28">
        <f>+EjecucionAgregada!Y10</f>
        <v>42318473</v>
      </c>
      <c r="J8" s="28">
        <f t="shared" si="3"/>
        <v>42.318472999999997</v>
      </c>
      <c r="K8" s="34">
        <f t="shared" si="4"/>
        <v>0.6045496142857143</v>
      </c>
      <c r="L8" s="27">
        <v>0.98836642857142853</v>
      </c>
      <c r="M8" s="38">
        <f t="shared" si="5"/>
        <v>22793631</v>
      </c>
      <c r="N8" s="36">
        <f t="shared" si="6"/>
        <v>0.3256233</v>
      </c>
    </row>
    <row r="9" spans="1:16" s="21" customFormat="1" x14ac:dyDescent="0.25">
      <c r="B9" s="32" t="s">
        <v>237</v>
      </c>
      <c r="C9" s="28">
        <v>2000000</v>
      </c>
      <c r="D9" s="28">
        <f t="shared" si="0"/>
        <v>2</v>
      </c>
      <c r="E9" s="28">
        <f>+EjecucionAgregada!X11</f>
        <v>539000</v>
      </c>
      <c r="F9" s="28">
        <f t="shared" si="1"/>
        <v>0.53900000000000003</v>
      </c>
      <c r="G9" s="29">
        <f t="shared" si="2"/>
        <v>0.26950000000000002</v>
      </c>
      <c r="H9" s="37">
        <v>0.47499999999999998</v>
      </c>
      <c r="I9" s="28">
        <v>539000</v>
      </c>
      <c r="J9" s="28">
        <f t="shared" si="3"/>
        <v>0.53900000000000003</v>
      </c>
      <c r="K9" s="34">
        <f t="shared" si="4"/>
        <v>0.26950000000000002</v>
      </c>
      <c r="L9" s="27">
        <v>0.47499999999999998</v>
      </c>
      <c r="M9" s="38">
        <f t="shared" si="5"/>
        <v>1461000</v>
      </c>
      <c r="N9" s="36">
        <f t="shared" si="6"/>
        <v>0.73050000000000004</v>
      </c>
    </row>
    <row r="10" spans="1:16" s="21" customFormat="1" x14ac:dyDescent="0.25">
      <c r="B10" s="32" t="s">
        <v>238</v>
      </c>
      <c r="C10" s="28">
        <v>502000000</v>
      </c>
      <c r="D10" s="28">
        <f t="shared" si="0"/>
        <v>502</v>
      </c>
      <c r="E10" s="28">
        <f>+EjecucionAgregada!X12</f>
        <v>288660724</v>
      </c>
      <c r="F10" s="28">
        <f t="shared" si="1"/>
        <v>288.66072400000002</v>
      </c>
      <c r="G10" s="29">
        <f t="shared" si="2"/>
        <v>0.57502136254980085</v>
      </c>
      <c r="H10" s="33">
        <v>0</v>
      </c>
      <c r="I10" s="28">
        <f>+EjecucionAgregada!Y12</f>
        <v>288660724</v>
      </c>
      <c r="J10" s="28">
        <f t="shared" si="3"/>
        <v>288.66072400000002</v>
      </c>
      <c r="K10" s="34">
        <f t="shared" si="4"/>
        <v>0.57502136254980085</v>
      </c>
      <c r="L10" s="27">
        <f>+I10/C10</f>
        <v>0.57502136254980085</v>
      </c>
      <c r="M10" s="38">
        <f t="shared" si="5"/>
        <v>213339276</v>
      </c>
      <c r="N10" s="39">
        <f t="shared" si="6"/>
        <v>0.4249786374501992</v>
      </c>
    </row>
    <row r="11" spans="1:16" x14ac:dyDescent="0.25">
      <c r="B11" s="40" t="s">
        <v>239</v>
      </c>
      <c r="C11" s="41">
        <f>SUM(C5:C10)</f>
        <v>35397000000</v>
      </c>
      <c r="D11" s="41">
        <f>SUM(D5:D10)</f>
        <v>35397</v>
      </c>
      <c r="E11" s="41">
        <f>SUM(E5:E10)</f>
        <v>33153725156.800003</v>
      </c>
      <c r="F11" s="41">
        <f>SUM(F5:F10)</f>
        <v>33153.725156799999</v>
      </c>
      <c r="G11" s="42">
        <f>+E11/C11</f>
        <v>0.93662528340819851</v>
      </c>
      <c r="H11" s="43"/>
      <c r="I11" s="41">
        <f>SUM(I5:I10)</f>
        <v>31410348395.990002</v>
      </c>
      <c r="J11" s="41">
        <f>SUM(J5:J10)</f>
        <v>31410.34839599</v>
      </c>
      <c r="K11" s="44">
        <f>+I11/$C$11</f>
        <v>0.88737317840466712</v>
      </c>
      <c r="L11" s="45"/>
      <c r="M11" s="46">
        <f>SUM(M5:M10)</f>
        <v>2243274843.1999989</v>
      </c>
      <c r="N11" s="47">
        <f t="shared" si="6"/>
        <v>6.3374716591801536E-2</v>
      </c>
    </row>
    <row r="12" spans="1:16" ht="15.75" thickBot="1" x14ac:dyDescent="0.3">
      <c r="B12" s="48" t="s">
        <v>240</v>
      </c>
      <c r="C12" s="49"/>
      <c r="D12" s="49"/>
      <c r="E12" s="49"/>
      <c r="F12" s="49"/>
      <c r="G12" s="50">
        <v>0.94963810854495767</v>
      </c>
      <c r="H12" s="51"/>
      <c r="I12" s="49">
        <v>0</v>
      </c>
      <c r="J12" s="49"/>
      <c r="K12" s="52">
        <v>0.9109368951656891</v>
      </c>
      <c r="L12" s="53"/>
      <c r="M12" s="38"/>
      <c r="N12" s="54"/>
    </row>
    <row r="13" spans="1:16" s="21" customFormat="1" x14ac:dyDescent="0.25">
      <c r="B13" s="22" t="s">
        <v>241</v>
      </c>
      <c r="C13" s="23">
        <v>17522815</v>
      </c>
      <c r="D13" s="23">
        <f>+C13/1000000</f>
        <v>17.522815000000001</v>
      </c>
      <c r="E13" s="23">
        <f>+[2]EjecucionAgregada!X13</f>
        <v>17522815</v>
      </c>
      <c r="F13" s="23">
        <f>+E13/1000000</f>
        <v>17.522815000000001</v>
      </c>
      <c r="G13" s="24">
        <f>+E13/C13</f>
        <v>1</v>
      </c>
      <c r="H13" s="25">
        <v>0</v>
      </c>
      <c r="I13" s="23">
        <f>+[2]EjecucionAgregada!Y13</f>
        <v>17522815</v>
      </c>
      <c r="J13" s="23">
        <f>+I13/1000000</f>
        <v>17.522815000000001</v>
      </c>
      <c r="K13" s="26">
        <f>+I13/C13</f>
        <v>1</v>
      </c>
      <c r="L13" s="27">
        <f>+I13/C13</f>
        <v>1</v>
      </c>
      <c r="M13" s="38">
        <f>+C13-E13</f>
        <v>0</v>
      </c>
      <c r="N13" s="55">
        <f>+M13/C13</f>
        <v>0</v>
      </c>
    </row>
    <row r="14" spans="1:16" x14ac:dyDescent="0.25">
      <c r="B14" s="40" t="s">
        <v>242</v>
      </c>
      <c r="C14" s="41">
        <f>+C13</f>
        <v>17522815</v>
      </c>
      <c r="D14" s="41">
        <f t="shared" si="0"/>
        <v>17.522815000000001</v>
      </c>
      <c r="E14" s="41">
        <f>+E13</f>
        <v>17522815</v>
      </c>
      <c r="F14" s="41">
        <f>+E14/1000000</f>
        <v>17.522815000000001</v>
      </c>
      <c r="G14" s="42">
        <f>+E14/C14</f>
        <v>1</v>
      </c>
      <c r="H14" s="43"/>
      <c r="I14" s="41">
        <f>+I13</f>
        <v>17522815</v>
      </c>
      <c r="J14" s="41">
        <f>+I14/1000000</f>
        <v>17.522815000000001</v>
      </c>
      <c r="K14" s="44">
        <f>+I14/$C$14</f>
        <v>1</v>
      </c>
      <c r="L14" s="45"/>
      <c r="M14" s="46">
        <f>+M13</f>
        <v>0</v>
      </c>
      <c r="N14" s="56">
        <f>+M14/C14</f>
        <v>0</v>
      </c>
    </row>
    <row r="15" spans="1:16" ht="15.75" thickBot="1" x14ac:dyDescent="0.3">
      <c r="B15" s="48" t="s">
        <v>243</v>
      </c>
      <c r="C15" s="49"/>
      <c r="D15" s="49"/>
      <c r="E15" s="49"/>
      <c r="F15" s="49"/>
      <c r="G15" s="50">
        <v>1</v>
      </c>
      <c r="H15" s="57"/>
      <c r="I15" s="49"/>
      <c r="J15" s="49"/>
      <c r="K15" s="52">
        <v>1</v>
      </c>
      <c r="L15" s="53"/>
      <c r="M15" s="38"/>
      <c r="N15" s="54"/>
    </row>
    <row r="16" spans="1:16" ht="17.25" customHeight="1" x14ac:dyDescent="0.25">
      <c r="B16" s="58" t="s">
        <v>244</v>
      </c>
      <c r="C16" s="23">
        <v>1500000000</v>
      </c>
      <c r="D16" s="23">
        <f>+C16/1000000</f>
        <v>1500</v>
      </c>
      <c r="E16" s="23">
        <f>+EjecucionAgregada!X14</f>
        <v>1499042500</v>
      </c>
      <c r="F16" s="23">
        <f>+E16/1000000</f>
        <v>1499.0425</v>
      </c>
      <c r="G16" s="24">
        <f>+E16/C16</f>
        <v>0.9993616666666667</v>
      </c>
      <c r="H16" s="25">
        <v>0.63989333333333331</v>
      </c>
      <c r="I16" s="23">
        <f>+EjecucionAgregada!Y14</f>
        <v>1198967500</v>
      </c>
      <c r="J16" s="23">
        <f>+I16/1000000</f>
        <v>1198.9675</v>
      </c>
      <c r="K16" s="26">
        <f>+I16/C16</f>
        <v>0.79931166666666664</v>
      </c>
      <c r="L16" s="27">
        <v>0.43251200000000001</v>
      </c>
      <c r="M16" s="38">
        <f t="shared" ref="M16:M18" si="7">+C16-E16</f>
        <v>957500</v>
      </c>
      <c r="N16" s="59">
        <f t="shared" ref="N16:N22" si="8">+M16/C16</f>
        <v>6.3833333333333331E-4</v>
      </c>
    </row>
    <row r="17" spans="1:15" s="31" customFormat="1" x14ac:dyDescent="0.25">
      <c r="A17" s="60"/>
      <c r="B17" s="61" t="s">
        <v>245</v>
      </c>
      <c r="C17" s="28">
        <v>13466700000</v>
      </c>
      <c r="D17" s="28">
        <f>+C17/1000000</f>
        <v>13466.7</v>
      </c>
      <c r="E17" s="28">
        <f>+EjecucionAgregada!X16</f>
        <v>9833173322.4500008</v>
      </c>
      <c r="F17" s="28">
        <f>+E17/1000000</f>
        <v>9833.1733224500003</v>
      </c>
      <c r="G17" s="29">
        <f>+E17/C17</f>
        <v>0.73018433041873665</v>
      </c>
      <c r="H17" s="33">
        <v>0.64702896775007979</v>
      </c>
      <c r="I17" s="28">
        <f>+EjecucionAgregada!Y16</f>
        <v>4581022547.3900003</v>
      </c>
      <c r="J17" s="28">
        <f>+I17/1000000</f>
        <v>4581.02254739</v>
      </c>
      <c r="K17" s="34">
        <f>+I17/C17</f>
        <v>0.34017409962277323</v>
      </c>
      <c r="L17" s="27">
        <v>0.82524634840012767</v>
      </c>
      <c r="M17" s="38">
        <f>+C17-E17</f>
        <v>3633526677.5499992</v>
      </c>
      <c r="N17" s="36">
        <f t="shared" si="8"/>
        <v>0.26981566958126335</v>
      </c>
    </row>
    <row r="18" spans="1:15" ht="17.25" customHeight="1" x14ac:dyDescent="0.25">
      <c r="A18" s="62"/>
      <c r="B18" s="63" t="s">
        <v>246</v>
      </c>
      <c r="C18" s="28">
        <v>950000000</v>
      </c>
      <c r="D18" s="28">
        <f>+C18/1000000</f>
        <v>950</v>
      </c>
      <c r="E18" s="28">
        <f>+EjecucionAgregada!X17</f>
        <v>943867739.67999995</v>
      </c>
      <c r="F18" s="28">
        <f>+E18/1000000</f>
        <v>943.86773968</v>
      </c>
      <c r="G18" s="29">
        <f>+E18/C18</f>
        <v>0.99354498913684208</v>
      </c>
      <c r="H18" s="33">
        <v>1</v>
      </c>
      <c r="I18" s="28">
        <f>+EjecucionAgregada!Y17</f>
        <v>769170993.67999995</v>
      </c>
      <c r="J18" s="28">
        <f>+I18/1000000</f>
        <v>769.17099367999992</v>
      </c>
      <c r="K18" s="34">
        <f>+I18/C18</f>
        <v>0.80965367755789464</v>
      </c>
      <c r="L18" s="27">
        <v>0.36337426900584813</v>
      </c>
      <c r="M18" s="35">
        <f t="shared" si="7"/>
        <v>6132260.3200000525</v>
      </c>
      <c r="N18" s="59">
        <f t="shared" si="8"/>
        <v>6.4550108631579502E-3</v>
      </c>
    </row>
    <row r="19" spans="1:15" ht="17.25" customHeight="1" x14ac:dyDescent="0.25">
      <c r="A19" s="62"/>
      <c r="B19" s="63" t="s">
        <v>247</v>
      </c>
      <c r="C19" s="28">
        <v>750000000</v>
      </c>
      <c r="D19" s="28">
        <f>+C19/1000000</f>
        <v>750</v>
      </c>
      <c r="E19" s="28">
        <f>+EjecucionAgregada!X18</f>
        <v>740183333</v>
      </c>
      <c r="F19" s="28">
        <f>+E19/1000000</f>
        <v>740.18333299999995</v>
      </c>
      <c r="G19" s="29">
        <f>+E19/C19</f>
        <v>0.9869111106666667</v>
      </c>
      <c r="H19" s="33">
        <v>1</v>
      </c>
      <c r="I19" s="28">
        <f>+EjecucionAgregada!Y18</f>
        <v>682593721</v>
      </c>
      <c r="J19" s="28">
        <f>+I19/1000000</f>
        <v>682.59372099999996</v>
      </c>
      <c r="K19" s="34">
        <f>+I19/C19</f>
        <v>0.91012496133333332</v>
      </c>
      <c r="L19" s="27">
        <v>0.56999999999999995</v>
      </c>
      <c r="M19" s="38">
        <f>+C19-E19</f>
        <v>9816667</v>
      </c>
      <c r="N19" s="59">
        <f t="shared" si="8"/>
        <v>1.3088889333333333E-2</v>
      </c>
    </row>
    <row r="20" spans="1:15" x14ac:dyDescent="0.25">
      <c r="B20" s="40" t="s">
        <v>248</v>
      </c>
      <c r="C20" s="41">
        <f>SUM(C16:C19)</f>
        <v>16666700000</v>
      </c>
      <c r="D20" s="41">
        <f t="shared" ref="D20:J20" si="9">SUM(D16:D19)</f>
        <v>16666.7</v>
      </c>
      <c r="E20" s="41">
        <f t="shared" si="9"/>
        <v>13016266895.130001</v>
      </c>
      <c r="F20" s="41">
        <f t="shared" si="9"/>
        <v>13016.26689513</v>
      </c>
      <c r="G20" s="42">
        <f>+E20/C20</f>
        <v>0.78097445175889657</v>
      </c>
      <c r="H20" s="43"/>
      <c r="I20" s="41">
        <f t="shared" si="9"/>
        <v>7231754762.0700006</v>
      </c>
      <c r="J20" s="41">
        <f t="shared" si="9"/>
        <v>7231.7547620699997</v>
      </c>
      <c r="K20" s="44">
        <f>+I20/C20</f>
        <v>0.43390441791536422</v>
      </c>
      <c r="L20" s="45"/>
      <c r="M20" s="46">
        <f t="shared" ref="M20" si="10">SUM(M16:M19)</f>
        <v>3650433104.8699994</v>
      </c>
      <c r="N20" s="47">
        <f t="shared" si="8"/>
        <v>0.21902554824110348</v>
      </c>
    </row>
    <row r="21" spans="1:15" ht="15.75" thickBot="1" x14ac:dyDescent="0.3">
      <c r="B21" s="48" t="s">
        <v>249</v>
      </c>
      <c r="C21" s="49"/>
      <c r="D21" s="49"/>
      <c r="E21" s="49"/>
      <c r="F21" s="49"/>
      <c r="G21" s="50">
        <v>0.9261276797446405</v>
      </c>
      <c r="H21" s="57"/>
      <c r="I21" s="49"/>
      <c r="J21" s="49"/>
      <c r="K21" s="52">
        <v>0.93909952846760969</v>
      </c>
      <c r="L21" s="53"/>
      <c r="M21" s="64"/>
      <c r="N21" s="54"/>
    </row>
    <row r="22" spans="1:15" ht="15.75" thickBot="1" x14ac:dyDescent="0.3">
      <c r="A22" s="62"/>
      <c r="B22" s="65" t="s">
        <v>250</v>
      </c>
      <c r="C22" s="66">
        <f>+C11+C14+C20</f>
        <v>52081222815</v>
      </c>
      <c r="D22" s="66">
        <f>+D11+D14+D20</f>
        <v>52081.222815000001</v>
      </c>
      <c r="E22" s="66">
        <f>+E11+E14+E20</f>
        <v>46187514866.930008</v>
      </c>
      <c r="F22" s="66">
        <f>+F11+F14+F20</f>
        <v>46187.514866929996</v>
      </c>
      <c r="G22" s="67">
        <f>+E22/C22</f>
        <v>0.88683622177986698</v>
      </c>
      <c r="H22" s="68"/>
      <c r="I22" s="66">
        <f>+I11+I14+I20</f>
        <v>38659625973.060005</v>
      </c>
      <c r="J22" s="66">
        <f>+J11+J14+J20</f>
        <v>38659.62597306</v>
      </c>
      <c r="K22" s="69">
        <f>+I22/C22</f>
        <v>0.74229489792097547</v>
      </c>
      <c r="L22" s="70"/>
      <c r="M22" s="71">
        <f>+M11+M14+M20</f>
        <v>5893707948.0699978</v>
      </c>
      <c r="N22" s="72">
        <f t="shared" si="8"/>
        <v>0.11316377822013313</v>
      </c>
    </row>
    <row r="23" spans="1:15" x14ac:dyDescent="0.25">
      <c r="A23" s="62"/>
      <c r="B23" s="73" t="s">
        <v>251</v>
      </c>
      <c r="C23" s="74">
        <f>+C22/1000000</f>
        <v>52081.222815000001</v>
      </c>
      <c r="D23" s="75"/>
      <c r="E23" s="76" t="s">
        <v>252</v>
      </c>
      <c r="F23" s="74"/>
      <c r="G23" s="156">
        <v>0.92627769365165913</v>
      </c>
      <c r="H23" s="156"/>
      <c r="I23" s="157"/>
      <c r="J23" s="76"/>
      <c r="K23" s="156">
        <v>0.89387604485539218</v>
      </c>
      <c r="L23" s="109"/>
      <c r="M23" s="110"/>
      <c r="N23" s="110"/>
      <c r="O23" s="110"/>
    </row>
    <row r="24" spans="1:15" ht="24.75" customHeight="1" thickBot="1" x14ac:dyDescent="0.3">
      <c r="A24" s="62"/>
      <c r="B24" s="77"/>
      <c r="C24" s="78"/>
      <c r="D24" s="79"/>
      <c r="E24" s="79"/>
      <c r="F24" s="79"/>
      <c r="I24" s="79"/>
      <c r="J24" s="79"/>
      <c r="K24" s="79"/>
      <c r="L24" s="79"/>
    </row>
    <row r="25" spans="1:15" ht="15.75" hidden="1" thickBot="1" x14ac:dyDescent="0.3">
      <c r="A25" s="62"/>
      <c r="B25" s="80"/>
      <c r="C25" s="81"/>
      <c r="D25" s="81"/>
      <c r="E25" s="107"/>
      <c r="F25" s="108"/>
      <c r="G25" s="108"/>
      <c r="H25" s="108"/>
      <c r="I25" s="107"/>
      <c r="J25" s="108"/>
      <c r="K25" s="108"/>
      <c r="L25" s="81"/>
    </row>
    <row r="26" spans="1:15" ht="19.5" thickBot="1" x14ac:dyDescent="0.3">
      <c r="A26" s="62"/>
      <c r="B26" s="214" t="s">
        <v>253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82"/>
      <c r="O26" s="82"/>
    </row>
    <row r="27" spans="1:15" ht="15" hidden="1" customHeight="1" x14ac:dyDescent="0.25">
      <c r="A27" s="62"/>
      <c r="B27" s="83"/>
      <c r="C27" s="84"/>
      <c r="D27" s="84"/>
      <c r="E27" s="85"/>
      <c r="F27" s="85"/>
      <c r="G27" s="85"/>
      <c r="H27" s="85"/>
      <c r="I27" s="85"/>
      <c r="J27" s="85"/>
      <c r="K27" s="85"/>
      <c r="L27" s="85"/>
      <c r="M27" s="82"/>
      <c r="O27" s="82"/>
    </row>
    <row r="28" spans="1:15" x14ac:dyDescent="0.25">
      <c r="A28" s="62"/>
      <c r="B28" s="86" t="s">
        <v>21</v>
      </c>
      <c r="C28" s="87" t="s">
        <v>227</v>
      </c>
      <c r="D28" s="87" t="s">
        <v>227</v>
      </c>
      <c r="E28" s="87" t="s">
        <v>29</v>
      </c>
      <c r="F28" s="87" t="s">
        <v>29</v>
      </c>
      <c r="G28" s="216" t="s">
        <v>254</v>
      </c>
      <c r="H28" s="217"/>
      <c r="I28" s="87" t="s">
        <v>32</v>
      </c>
      <c r="J28" s="87" t="s">
        <v>255</v>
      </c>
      <c r="K28" s="216" t="s">
        <v>256</v>
      </c>
      <c r="L28" s="218"/>
      <c r="M28" s="82"/>
      <c r="O28" s="82"/>
    </row>
    <row r="29" spans="1:15" ht="16.5" customHeight="1" x14ac:dyDescent="0.25">
      <c r="A29" s="62"/>
      <c r="B29" s="88" t="s">
        <v>257</v>
      </c>
      <c r="C29" s="89">
        <v>1250919891.0899999</v>
      </c>
      <c r="D29" s="89">
        <f>+C29/1000000</f>
        <v>1250.91989109</v>
      </c>
      <c r="E29" s="89">
        <v>0</v>
      </c>
      <c r="F29" s="89">
        <f t="shared" ref="F29:F35" si="11">+E29/1000000</f>
        <v>0</v>
      </c>
      <c r="G29" s="209">
        <f>+E29/C29</f>
        <v>0</v>
      </c>
      <c r="H29" s="210"/>
      <c r="I29" s="90">
        <v>0</v>
      </c>
      <c r="J29" s="89">
        <f>+I29/1000000</f>
        <v>0</v>
      </c>
      <c r="K29" s="209">
        <f>+I29/C29</f>
        <v>0</v>
      </c>
      <c r="L29" s="211"/>
      <c r="M29" s="82"/>
      <c r="O29" s="82"/>
    </row>
    <row r="30" spans="1:15" ht="16.5" customHeight="1" x14ac:dyDescent="0.25">
      <c r="A30" s="62"/>
      <c r="B30" s="88" t="s">
        <v>258</v>
      </c>
      <c r="C30" s="89">
        <v>329546136.60000002</v>
      </c>
      <c r="D30" s="89"/>
      <c r="E30" s="89">
        <v>329546136.60000002</v>
      </c>
      <c r="F30" s="89"/>
      <c r="G30" s="209">
        <f>+E30/C30</f>
        <v>1</v>
      </c>
      <c r="H30" s="210"/>
      <c r="I30" s="90">
        <v>286757981.27999997</v>
      </c>
      <c r="J30" s="89"/>
      <c r="K30" s="209">
        <f>+I30/C30</f>
        <v>0.87016034913516249</v>
      </c>
      <c r="L30" s="211"/>
      <c r="M30" s="82"/>
      <c r="O30" s="82"/>
    </row>
    <row r="31" spans="1:15" ht="16.5" customHeight="1" x14ac:dyDescent="0.25">
      <c r="A31" s="62"/>
      <c r="B31" s="88" t="s">
        <v>259</v>
      </c>
      <c r="C31" s="89">
        <v>494170294</v>
      </c>
      <c r="D31" s="89">
        <f>+C31/1000000</f>
        <v>494.17029400000001</v>
      </c>
      <c r="E31" s="89">
        <v>0</v>
      </c>
      <c r="F31" s="89">
        <f t="shared" si="11"/>
        <v>0</v>
      </c>
      <c r="G31" s="209">
        <f t="shared" ref="G31:G38" si="12">+E31/C31</f>
        <v>0</v>
      </c>
      <c r="H31" s="210"/>
      <c r="I31" s="90">
        <v>0</v>
      </c>
      <c r="J31" s="89">
        <f>+I31/1000000</f>
        <v>0</v>
      </c>
      <c r="K31" s="209">
        <f>+I31/C31</f>
        <v>0</v>
      </c>
      <c r="L31" s="211"/>
      <c r="M31" s="82"/>
      <c r="O31" s="82"/>
    </row>
    <row r="32" spans="1:15" ht="16.5" customHeight="1" x14ac:dyDescent="0.25">
      <c r="A32" s="62"/>
      <c r="B32" s="88" t="s">
        <v>260</v>
      </c>
      <c r="C32" s="89">
        <v>6421560</v>
      </c>
      <c r="D32" s="89">
        <f t="shared" ref="D32:D39" si="13">+C32/1000000</f>
        <v>6.4215600000000004</v>
      </c>
      <c r="E32" s="89">
        <v>0</v>
      </c>
      <c r="F32" s="89">
        <f t="shared" si="11"/>
        <v>0</v>
      </c>
      <c r="G32" s="209">
        <f t="shared" si="12"/>
        <v>0</v>
      </c>
      <c r="H32" s="210"/>
      <c r="I32" s="90">
        <v>0</v>
      </c>
      <c r="J32" s="89">
        <f t="shared" ref="J32:J40" si="14">+I32/1000000</f>
        <v>0</v>
      </c>
      <c r="K32" s="209">
        <f t="shared" ref="K32:K41" si="15">+I32/C32</f>
        <v>0</v>
      </c>
      <c r="L32" s="211"/>
      <c r="M32" s="82"/>
      <c r="O32" s="82"/>
    </row>
    <row r="33" spans="1:15" ht="16.5" customHeight="1" x14ac:dyDescent="0.25">
      <c r="A33" s="62"/>
      <c r="B33" s="91" t="s">
        <v>261</v>
      </c>
      <c r="C33" s="89">
        <v>0</v>
      </c>
      <c r="D33" s="89">
        <f t="shared" si="13"/>
        <v>0</v>
      </c>
      <c r="E33" s="89">
        <v>0</v>
      </c>
      <c r="F33" s="89">
        <f t="shared" si="11"/>
        <v>0</v>
      </c>
      <c r="G33" s="209">
        <v>0</v>
      </c>
      <c r="H33" s="210"/>
      <c r="I33" s="90">
        <v>0</v>
      </c>
      <c r="J33" s="89">
        <f t="shared" si="14"/>
        <v>0</v>
      </c>
      <c r="K33" s="209">
        <v>0</v>
      </c>
      <c r="L33" s="211"/>
      <c r="M33" s="82"/>
      <c r="O33" s="82"/>
    </row>
    <row r="34" spans="1:15" x14ac:dyDescent="0.25">
      <c r="A34" s="62"/>
      <c r="B34" s="92" t="s">
        <v>262</v>
      </c>
      <c r="C34" s="89">
        <v>0</v>
      </c>
      <c r="D34" s="89">
        <f>+C34/1000000</f>
        <v>0</v>
      </c>
      <c r="E34" s="89">
        <v>0</v>
      </c>
      <c r="F34" s="89">
        <f t="shared" si="11"/>
        <v>0</v>
      </c>
      <c r="G34" s="209">
        <v>0</v>
      </c>
      <c r="H34" s="210"/>
      <c r="I34" s="90">
        <v>0</v>
      </c>
      <c r="J34" s="89">
        <f>+I34/1000000</f>
        <v>0</v>
      </c>
      <c r="K34" s="209">
        <v>0</v>
      </c>
      <c r="L34" s="211"/>
      <c r="M34" s="82"/>
      <c r="O34" s="82"/>
    </row>
    <row r="35" spans="1:15" ht="16.5" customHeight="1" x14ac:dyDescent="0.25">
      <c r="A35" s="62"/>
      <c r="B35" s="93" t="s">
        <v>263</v>
      </c>
      <c r="C35" s="89">
        <v>0</v>
      </c>
      <c r="D35" s="89">
        <f t="shared" si="13"/>
        <v>0</v>
      </c>
      <c r="E35" s="89">
        <v>0</v>
      </c>
      <c r="F35" s="89">
        <f t="shared" si="11"/>
        <v>0</v>
      </c>
      <c r="G35" s="209">
        <v>0</v>
      </c>
      <c r="H35" s="210"/>
      <c r="I35" s="90">
        <v>0</v>
      </c>
      <c r="J35" s="89">
        <f t="shared" si="14"/>
        <v>0</v>
      </c>
      <c r="K35" s="209">
        <v>0</v>
      </c>
      <c r="L35" s="211"/>
      <c r="M35" s="82"/>
      <c r="O35" s="82"/>
    </row>
    <row r="36" spans="1:15" ht="16.5" customHeight="1" x14ac:dyDescent="0.25">
      <c r="A36" s="62"/>
      <c r="B36" s="93" t="s">
        <v>264</v>
      </c>
      <c r="C36" s="89">
        <v>0</v>
      </c>
      <c r="D36" s="89">
        <f>+C36/1000000</f>
        <v>0</v>
      </c>
      <c r="E36" s="89">
        <v>0</v>
      </c>
      <c r="F36" s="89">
        <v>0</v>
      </c>
      <c r="G36" s="209">
        <v>0</v>
      </c>
      <c r="H36" s="210"/>
      <c r="I36" s="90">
        <v>0</v>
      </c>
      <c r="J36" s="89">
        <f>+I36/1000000</f>
        <v>0</v>
      </c>
      <c r="K36" s="209">
        <v>0</v>
      </c>
      <c r="L36" s="211"/>
      <c r="M36" s="82"/>
      <c r="O36" s="82"/>
    </row>
    <row r="37" spans="1:15" ht="16.5" customHeight="1" x14ac:dyDescent="0.25">
      <c r="A37" s="94" t="s">
        <v>265</v>
      </c>
      <c r="B37" s="88" t="s">
        <v>220</v>
      </c>
      <c r="C37" s="89">
        <v>4760541269.1999998</v>
      </c>
      <c r="D37" s="89">
        <f t="shared" si="13"/>
        <v>4760.5412692</v>
      </c>
      <c r="E37" s="89">
        <v>4167653689.23</v>
      </c>
      <c r="F37" s="89">
        <v>0</v>
      </c>
      <c r="G37" s="209">
        <f t="shared" si="12"/>
        <v>0.87545794764853846</v>
      </c>
      <c r="H37" s="210"/>
      <c r="I37" s="90">
        <f>2579562067.67+7093435</f>
        <v>2586655502.6700001</v>
      </c>
      <c r="J37" s="89">
        <f t="shared" si="14"/>
        <v>2586.6555026700003</v>
      </c>
      <c r="K37" s="209">
        <f t="shared" si="15"/>
        <v>0.54335323577704908</v>
      </c>
      <c r="L37" s="211"/>
      <c r="M37" s="82"/>
      <c r="O37" s="82"/>
    </row>
    <row r="38" spans="1:15" ht="16.5" customHeight="1" x14ac:dyDescent="0.25">
      <c r="A38" s="62"/>
      <c r="B38" s="203" t="s">
        <v>221</v>
      </c>
      <c r="C38" s="204">
        <v>5435875804.6099997</v>
      </c>
      <c r="D38" s="204">
        <f>+C38/1000000</f>
        <v>5435.8758046099992</v>
      </c>
      <c r="E38" s="204">
        <v>5335973496.6199999</v>
      </c>
      <c r="F38" s="204">
        <v>0</v>
      </c>
      <c r="G38" s="219">
        <f t="shared" si="12"/>
        <v>0.98162167209462814</v>
      </c>
      <c r="H38" s="220"/>
      <c r="I38" s="205">
        <v>1707609063.4400001</v>
      </c>
      <c r="J38" s="204">
        <f t="shared" si="14"/>
        <v>1707.60906344</v>
      </c>
      <c r="K38" s="219">
        <f t="shared" si="15"/>
        <v>0.31413687965273768</v>
      </c>
      <c r="L38" s="221"/>
      <c r="M38" s="206"/>
      <c r="N38" s="207"/>
      <c r="O38" s="208">
        <f>+C38-E38</f>
        <v>99902307.989999771</v>
      </c>
    </row>
    <row r="39" spans="1:15" ht="16.5" customHeight="1" x14ac:dyDescent="0.25">
      <c r="A39" s="62"/>
      <c r="B39" s="95" t="s">
        <v>266</v>
      </c>
      <c r="C39" s="89">
        <v>0</v>
      </c>
      <c r="D39" s="89">
        <f t="shared" si="13"/>
        <v>0</v>
      </c>
      <c r="E39" s="89">
        <v>0</v>
      </c>
      <c r="F39" s="89">
        <v>0</v>
      </c>
      <c r="G39" s="209">
        <v>0</v>
      </c>
      <c r="H39" s="210"/>
      <c r="I39" s="90">
        <v>0</v>
      </c>
      <c r="J39" s="89">
        <f t="shared" si="14"/>
        <v>0</v>
      </c>
      <c r="K39" s="209">
        <v>0</v>
      </c>
      <c r="L39" s="211"/>
      <c r="M39" s="82"/>
      <c r="O39" s="82"/>
    </row>
    <row r="40" spans="1:15" ht="16.5" customHeight="1" x14ac:dyDescent="0.25">
      <c r="A40" s="62"/>
      <c r="B40" s="95" t="s">
        <v>222</v>
      </c>
      <c r="C40" s="89">
        <v>1189225044.5</v>
      </c>
      <c r="D40" s="96"/>
      <c r="E40" s="96">
        <v>0</v>
      </c>
      <c r="F40" s="96">
        <v>0</v>
      </c>
      <c r="G40" s="209">
        <f t="shared" ref="G40" si="16">+E40/C40</f>
        <v>0</v>
      </c>
      <c r="H40" s="210"/>
      <c r="I40" s="97">
        <v>0</v>
      </c>
      <c r="J40" s="96">
        <f t="shared" si="14"/>
        <v>0</v>
      </c>
      <c r="K40" s="209">
        <f>+I40/C40</f>
        <v>0</v>
      </c>
      <c r="L40" s="211"/>
      <c r="M40" s="82"/>
      <c r="O40" s="82"/>
    </row>
    <row r="41" spans="1:15" ht="15.75" thickBot="1" x14ac:dyDescent="0.3">
      <c r="B41" s="98" t="s">
        <v>267</v>
      </c>
      <c r="C41" s="99">
        <f>SUM(C29:C40)</f>
        <v>13466700000</v>
      </c>
      <c r="D41" s="100">
        <f>SUM(D29:D39)</f>
        <v>11947.9288189</v>
      </c>
      <c r="E41" s="99">
        <f>SUM(E29:E40)</f>
        <v>9833173322.4500008</v>
      </c>
      <c r="F41" s="100">
        <f>SUM(F29:F40)</f>
        <v>0</v>
      </c>
      <c r="G41" s="222">
        <f>+E41/C41</f>
        <v>0.73018433041873665</v>
      </c>
      <c r="H41" s="223"/>
      <c r="I41" s="99">
        <f>SUM(I29:I40)</f>
        <v>4581022547.3899994</v>
      </c>
      <c r="J41" s="100">
        <f>SUM(J29:J40)</f>
        <v>4294.2645661100005</v>
      </c>
      <c r="K41" s="222">
        <f t="shared" si="15"/>
        <v>0.34017409962277317</v>
      </c>
      <c r="L41" s="224"/>
      <c r="M41" s="82"/>
      <c r="O41" s="82"/>
    </row>
    <row r="42" spans="1:15" x14ac:dyDescent="0.25">
      <c r="C42" s="31"/>
      <c r="E42" s="101"/>
      <c r="I42" s="101"/>
    </row>
    <row r="43" spans="1:15" x14ac:dyDescent="0.25">
      <c r="C43" s="31"/>
      <c r="E43" s="101"/>
      <c r="I43" s="101"/>
    </row>
  </sheetData>
  <mergeCells count="31">
    <mergeCell ref="G39:H39"/>
    <mergeCell ref="K39:L39"/>
    <mergeCell ref="G40:H40"/>
    <mergeCell ref="K40:L40"/>
    <mergeCell ref="G41:H41"/>
    <mergeCell ref="K41:L41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9:H29"/>
    <mergeCell ref="K29:L29"/>
    <mergeCell ref="B2:N2"/>
    <mergeCell ref="B3:N3"/>
    <mergeCell ref="B26:L26"/>
    <mergeCell ref="G28:H28"/>
    <mergeCell ref="K28:L28"/>
  </mergeCells>
  <conditionalFormatting sqref="G14">
    <cfRule type="cellIs" dxfId="23" priority="22" operator="lessThan">
      <formula>$G$15</formula>
    </cfRule>
    <cfRule type="cellIs" dxfId="22" priority="24" operator="notEqual">
      <formula>$G$15</formula>
    </cfRule>
  </conditionalFormatting>
  <conditionalFormatting sqref="K14">
    <cfRule type="cellIs" dxfId="21" priority="21" operator="lessThan">
      <formula>$K$15</formula>
    </cfRule>
    <cfRule type="cellIs" dxfId="20" priority="23" operator="greaterThan">
      <formula>$K$15</formula>
    </cfRule>
  </conditionalFormatting>
  <conditionalFormatting sqref="G20">
    <cfRule type="cellIs" dxfId="19" priority="19" operator="lessThan">
      <formula>$G$21</formula>
    </cfRule>
    <cfRule type="cellIs" dxfId="18" priority="20" operator="greaterThan">
      <formula>$G$21</formula>
    </cfRule>
  </conditionalFormatting>
  <conditionalFormatting sqref="K20">
    <cfRule type="cellIs" dxfId="17" priority="17" operator="lessThan">
      <formula>$K$21</formula>
    </cfRule>
    <cfRule type="cellIs" dxfId="16" priority="18" operator="greaterThan">
      <formula>$K$21</formula>
    </cfRule>
  </conditionalFormatting>
  <conditionalFormatting sqref="G11">
    <cfRule type="cellIs" dxfId="15" priority="14" operator="lessThan">
      <formula>$G$12</formula>
    </cfRule>
    <cfRule type="cellIs" dxfId="14" priority="16" operator="notEqual">
      <formula>$G$12</formula>
    </cfRule>
  </conditionalFormatting>
  <conditionalFormatting sqref="K11">
    <cfRule type="cellIs" dxfId="13" priority="13" operator="lessThan">
      <formula>$K$12</formula>
    </cfRule>
    <cfRule type="cellIs" dxfId="12" priority="15" operator="greaterThan">
      <formula>$K$12</formula>
    </cfRule>
  </conditionalFormatting>
  <conditionalFormatting sqref="H14">
    <cfRule type="cellIs" dxfId="11" priority="11" operator="lessThan">
      <formula>$G$15</formula>
    </cfRule>
    <cfRule type="cellIs" dxfId="10" priority="12" operator="notEqual">
      <formula>$G$15</formula>
    </cfRule>
  </conditionalFormatting>
  <conditionalFormatting sqref="H20">
    <cfRule type="cellIs" dxfId="9" priority="9" operator="lessThan">
      <formula>$G$21</formula>
    </cfRule>
    <cfRule type="cellIs" dxfId="8" priority="10" operator="greaterThan">
      <formula>$G$21</formula>
    </cfRule>
  </conditionalFormatting>
  <conditionalFormatting sqref="H11">
    <cfRule type="cellIs" dxfId="7" priority="7" operator="lessThan">
      <formula>$G$12</formula>
    </cfRule>
    <cfRule type="cellIs" dxfId="6" priority="8" operator="notEqual">
      <formula>$G$12</formula>
    </cfRule>
  </conditionalFormatting>
  <conditionalFormatting sqref="L14">
    <cfRule type="cellIs" dxfId="5" priority="5" operator="lessThan">
      <formula>$K$15</formula>
    </cfRule>
    <cfRule type="cellIs" dxfId="4" priority="6" operator="greaterThan">
      <formula>$K$15</formula>
    </cfRule>
  </conditionalFormatting>
  <conditionalFormatting sqref="L20">
    <cfRule type="cellIs" dxfId="3" priority="3" operator="lessThan">
      <formula>$K$21</formula>
    </cfRule>
    <cfRule type="cellIs" dxfId="2" priority="4" operator="greaterThan">
      <formula>$K$21</formula>
    </cfRule>
  </conditionalFormatting>
  <conditionalFormatting sqref="L11">
    <cfRule type="cellIs" dxfId="1" priority="1" operator="lessThan">
      <formula>$K$12</formula>
    </cfRule>
    <cfRule type="cellIs" dxfId="0" priority="2" operator="greaterThan">
      <formula>$K$12</formula>
    </cfRule>
  </conditionalFormatting>
  <pageMargins left="0.7" right="0.7" top="0.75" bottom="0.75" header="0.3" footer="0.3"/>
  <ignoredErrors>
    <ignoredError sqref="E5:E10 E13:E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"/>
  <sheetViews>
    <sheetView showGridLines="0" zoomScale="175" zoomScaleNormal="175" workbookViewId="0">
      <selection sqref="A1:K7"/>
    </sheetView>
  </sheetViews>
  <sheetFormatPr baseColWidth="10" defaultRowHeight="15" x14ac:dyDescent="0.25"/>
  <cols>
    <col min="1" max="1" width="25.140625" style="155" customWidth="1"/>
    <col min="2" max="2" width="22" style="155" hidden="1" customWidth="1"/>
    <col min="3" max="3" width="15.7109375" style="155" customWidth="1"/>
    <col min="4" max="4" width="21.28515625" style="155" hidden="1" customWidth="1"/>
    <col min="5" max="5" width="15.7109375" style="155" customWidth="1"/>
    <col min="6" max="6" width="11.7109375" style="155" bestFit="1" customWidth="1"/>
    <col min="7" max="7" width="15.7109375" style="155" customWidth="1"/>
    <col min="8" max="8" width="22.140625" style="155" hidden="1" customWidth="1"/>
    <col min="9" max="11" width="15.7109375" style="155" customWidth="1"/>
    <col min="12" max="256" width="11.42578125" style="155"/>
    <col min="257" max="257" width="25.140625" style="155" customWidth="1"/>
    <col min="258" max="258" width="0" style="155" hidden="1" customWidth="1"/>
    <col min="259" max="259" width="15" style="155" customWidth="1"/>
    <col min="260" max="260" width="0" style="155" hidden="1" customWidth="1"/>
    <col min="261" max="261" width="15" style="155" customWidth="1"/>
    <col min="262" max="263" width="11.42578125" style="155"/>
    <col min="264" max="264" width="0" style="155" hidden="1" customWidth="1"/>
    <col min="265" max="265" width="15" style="155" customWidth="1"/>
    <col min="266" max="512" width="11.42578125" style="155"/>
    <col min="513" max="513" width="25.140625" style="155" customWidth="1"/>
    <col min="514" max="514" width="0" style="155" hidden="1" customWidth="1"/>
    <col min="515" max="515" width="15" style="155" customWidth="1"/>
    <col min="516" max="516" width="0" style="155" hidden="1" customWidth="1"/>
    <col min="517" max="517" width="15" style="155" customWidth="1"/>
    <col min="518" max="519" width="11.42578125" style="155"/>
    <col min="520" max="520" width="0" style="155" hidden="1" customWidth="1"/>
    <col min="521" max="521" width="15" style="155" customWidth="1"/>
    <col min="522" max="768" width="11.42578125" style="155"/>
    <col min="769" max="769" width="25.140625" style="155" customWidth="1"/>
    <col min="770" max="770" width="0" style="155" hidden="1" customWidth="1"/>
    <col min="771" max="771" width="15" style="155" customWidth="1"/>
    <col min="772" max="772" width="0" style="155" hidden="1" customWidth="1"/>
    <col min="773" max="773" width="15" style="155" customWidth="1"/>
    <col min="774" max="775" width="11.42578125" style="155"/>
    <col min="776" max="776" width="0" style="155" hidden="1" customWidth="1"/>
    <col min="777" max="777" width="15" style="155" customWidth="1"/>
    <col min="778" max="1024" width="11.42578125" style="155"/>
    <col min="1025" max="1025" width="25.140625" style="155" customWidth="1"/>
    <col min="1026" max="1026" width="0" style="155" hidden="1" customWidth="1"/>
    <col min="1027" max="1027" width="15" style="155" customWidth="1"/>
    <col min="1028" max="1028" width="0" style="155" hidden="1" customWidth="1"/>
    <col min="1029" max="1029" width="15" style="155" customWidth="1"/>
    <col min="1030" max="1031" width="11.42578125" style="155"/>
    <col min="1032" max="1032" width="0" style="155" hidden="1" customWidth="1"/>
    <col min="1033" max="1033" width="15" style="155" customWidth="1"/>
    <col min="1034" max="1280" width="11.42578125" style="155"/>
    <col min="1281" max="1281" width="25.140625" style="155" customWidth="1"/>
    <col min="1282" max="1282" width="0" style="155" hidden="1" customWidth="1"/>
    <col min="1283" max="1283" width="15" style="155" customWidth="1"/>
    <col min="1284" max="1284" width="0" style="155" hidden="1" customWidth="1"/>
    <col min="1285" max="1285" width="15" style="155" customWidth="1"/>
    <col min="1286" max="1287" width="11.42578125" style="155"/>
    <col min="1288" max="1288" width="0" style="155" hidden="1" customWidth="1"/>
    <col min="1289" max="1289" width="15" style="155" customWidth="1"/>
    <col min="1290" max="1536" width="11.42578125" style="155"/>
    <col min="1537" max="1537" width="25.140625" style="155" customWidth="1"/>
    <col min="1538" max="1538" width="0" style="155" hidden="1" customWidth="1"/>
    <col min="1539" max="1539" width="15" style="155" customWidth="1"/>
    <col min="1540" max="1540" width="0" style="155" hidden="1" customWidth="1"/>
    <col min="1541" max="1541" width="15" style="155" customWidth="1"/>
    <col min="1542" max="1543" width="11.42578125" style="155"/>
    <col min="1544" max="1544" width="0" style="155" hidden="1" customWidth="1"/>
    <col min="1545" max="1545" width="15" style="155" customWidth="1"/>
    <col min="1546" max="1792" width="11.42578125" style="155"/>
    <col min="1793" max="1793" width="25.140625" style="155" customWidth="1"/>
    <col min="1794" max="1794" width="0" style="155" hidden="1" customWidth="1"/>
    <col min="1795" max="1795" width="15" style="155" customWidth="1"/>
    <col min="1796" max="1796" width="0" style="155" hidden="1" customWidth="1"/>
    <col min="1797" max="1797" width="15" style="155" customWidth="1"/>
    <col min="1798" max="1799" width="11.42578125" style="155"/>
    <col min="1800" max="1800" width="0" style="155" hidden="1" customWidth="1"/>
    <col min="1801" max="1801" width="15" style="155" customWidth="1"/>
    <col min="1802" max="2048" width="11.42578125" style="155"/>
    <col min="2049" max="2049" width="25.140625" style="155" customWidth="1"/>
    <col min="2050" max="2050" width="0" style="155" hidden="1" customWidth="1"/>
    <col min="2051" max="2051" width="15" style="155" customWidth="1"/>
    <col min="2052" max="2052" width="0" style="155" hidden="1" customWidth="1"/>
    <col min="2053" max="2053" width="15" style="155" customWidth="1"/>
    <col min="2054" max="2055" width="11.42578125" style="155"/>
    <col min="2056" max="2056" width="0" style="155" hidden="1" customWidth="1"/>
    <col min="2057" max="2057" width="15" style="155" customWidth="1"/>
    <col min="2058" max="2304" width="11.42578125" style="155"/>
    <col min="2305" max="2305" width="25.140625" style="155" customWidth="1"/>
    <col min="2306" max="2306" width="0" style="155" hidden="1" customWidth="1"/>
    <col min="2307" max="2307" width="15" style="155" customWidth="1"/>
    <col min="2308" max="2308" width="0" style="155" hidden="1" customWidth="1"/>
    <col min="2309" max="2309" width="15" style="155" customWidth="1"/>
    <col min="2310" max="2311" width="11.42578125" style="155"/>
    <col min="2312" max="2312" width="0" style="155" hidden="1" customWidth="1"/>
    <col min="2313" max="2313" width="15" style="155" customWidth="1"/>
    <col min="2314" max="2560" width="11.42578125" style="155"/>
    <col min="2561" max="2561" width="25.140625" style="155" customWidth="1"/>
    <col min="2562" max="2562" width="0" style="155" hidden="1" customWidth="1"/>
    <col min="2563" max="2563" width="15" style="155" customWidth="1"/>
    <col min="2564" max="2564" width="0" style="155" hidden="1" customWidth="1"/>
    <col min="2565" max="2565" width="15" style="155" customWidth="1"/>
    <col min="2566" max="2567" width="11.42578125" style="155"/>
    <col min="2568" max="2568" width="0" style="155" hidden="1" customWidth="1"/>
    <col min="2569" max="2569" width="15" style="155" customWidth="1"/>
    <col min="2570" max="2816" width="11.42578125" style="155"/>
    <col min="2817" max="2817" width="25.140625" style="155" customWidth="1"/>
    <col min="2818" max="2818" width="0" style="155" hidden="1" customWidth="1"/>
    <col min="2819" max="2819" width="15" style="155" customWidth="1"/>
    <col min="2820" max="2820" width="0" style="155" hidden="1" customWidth="1"/>
    <col min="2821" max="2821" width="15" style="155" customWidth="1"/>
    <col min="2822" max="2823" width="11.42578125" style="155"/>
    <col min="2824" max="2824" width="0" style="155" hidden="1" customWidth="1"/>
    <col min="2825" max="2825" width="15" style="155" customWidth="1"/>
    <col min="2826" max="3072" width="11.42578125" style="155"/>
    <col min="3073" max="3073" width="25.140625" style="155" customWidth="1"/>
    <col min="3074" max="3074" width="0" style="155" hidden="1" customWidth="1"/>
    <col min="3075" max="3075" width="15" style="155" customWidth="1"/>
    <col min="3076" max="3076" width="0" style="155" hidden="1" customWidth="1"/>
    <col min="3077" max="3077" width="15" style="155" customWidth="1"/>
    <col min="3078" max="3079" width="11.42578125" style="155"/>
    <col min="3080" max="3080" width="0" style="155" hidden="1" customWidth="1"/>
    <col min="3081" max="3081" width="15" style="155" customWidth="1"/>
    <col min="3082" max="3328" width="11.42578125" style="155"/>
    <col min="3329" max="3329" width="25.140625" style="155" customWidth="1"/>
    <col min="3330" max="3330" width="0" style="155" hidden="1" customWidth="1"/>
    <col min="3331" max="3331" width="15" style="155" customWidth="1"/>
    <col min="3332" max="3332" width="0" style="155" hidden="1" customWidth="1"/>
    <col min="3333" max="3333" width="15" style="155" customWidth="1"/>
    <col min="3334" max="3335" width="11.42578125" style="155"/>
    <col min="3336" max="3336" width="0" style="155" hidden="1" customWidth="1"/>
    <col min="3337" max="3337" width="15" style="155" customWidth="1"/>
    <col min="3338" max="3584" width="11.42578125" style="155"/>
    <col min="3585" max="3585" width="25.140625" style="155" customWidth="1"/>
    <col min="3586" max="3586" width="0" style="155" hidden="1" customWidth="1"/>
    <col min="3587" max="3587" width="15" style="155" customWidth="1"/>
    <col min="3588" max="3588" width="0" style="155" hidden="1" customWidth="1"/>
    <col min="3589" max="3589" width="15" style="155" customWidth="1"/>
    <col min="3590" max="3591" width="11.42578125" style="155"/>
    <col min="3592" max="3592" width="0" style="155" hidden="1" customWidth="1"/>
    <col min="3593" max="3593" width="15" style="155" customWidth="1"/>
    <col min="3594" max="3840" width="11.42578125" style="155"/>
    <col min="3841" max="3841" width="25.140625" style="155" customWidth="1"/>
    <col min="3842" max="3842" width="0" style="155" hidden="1" customWidth="1"/>
    <col min="3843" max="3843" width="15" style="155" customWidth="1"/>
    <col min="3844" max="3844" width="0" style="155" hidden="1" customWidth="1"/>
    <col min="3845" max="3845" width="15" style="155" customWidth="1"/>
    <col min="3846" max="3847" width="11.42578125" style="155"/>
    <col min="3848" max="3848" width="0" style="155" hidden="1" customWidth="1"/>
    <col min="3849" max="3849" width="15" style="155" customWidth="1"/>
    <col min="3850" max="4096" width="11.42578125" style="155"/>
    <col min="4097" max="4097" width="25.140625" style="155" customWidth="1"/>
    <col min="4098" max="4098" width="0" style="155" hidden="1" customWidth="1"/>
    <col min="4099" max="4099" width="15" style="155" customWidth="1"/>
    <col min="4100" max="4100" width="0" style="155" hidden="1" customWidth="1"/>
    <col min="4101" max="4101" width="15" style="155" customWidth="1"/>
    <col min="4102" max="4103" width="11.42578125" style="155"/>
    <col min="4104" max="4104" width="0" style="155" hidden="1" customWidth="1"/>
    <col min="4105" max="4105" width="15" style="155" customWidth="1"/>
    <col min="4106" max="4352" width="11.42578125" style="155"/>
    <col min="4353" max="4353" width="25.140625" style="155" customWidth="1"/>
    <col min="4354" max="4354" width="0" style="155" hidden="1" customWidth="1"/>
    <col min="4355" max="4355" width="15" style="155" customWidth="1"/>
    <col min="4356" max="4356" width="0" style="155" hidden="1" customWidth="1"/>
    <col min="4357" max="4357" width="15" style="155" customWidth="1"/>
    <col min="4358" max="4359" width="11.42578125" style="155"/>
    <col min="4360" max="4360" width="0" style="155" hidden="1" customWidth="1"/>
    <col min="4361" max="4361" width="15" style="155" customWidth="1"/>
    <col min="4362" max="4608" width="11.42578125" style="155"/>
    <col min="4609" max="4609" width="25.140625" style="155" customWidth="1"/>
    <col min="4610" max="4610" width="0" style="155" hidden="1" customWidth="1"/>
    <col min="4611" max="4611" width="15" style="155" customWidth="1"/>
    <col min="4612" max="4612" width="0" style="155" hidden="1" customWidth="1"/>
    <col min="4613" max="4613" width="15" style="155" customWidth="1"/>
    <col min="4614" max="4615" width="11.42578125" style="155"/>
    <col min="4616" max="4616" width="0" style="155" hidden="1" customWidth="1"/>
    <col min="4617" max="4617" width="15" style="155" customWidth="1"/>
    <col min="4618" max="4864" width="11.42578125" style="155"/>
    <col min="4865" max="4865" width="25.140625" style="155" customWidth="1"/>
    <col min="4866" max="4866" width="0" style="155" hidden="1" customWidth="1"/>
    <col min="4867" max="4867" width="15" style="155" customWidth="1"/>
    <col min="4868" max="4868" width="0" style="155" hidden="1" customWidth="1"/>
    <col min="4869" max="4869" width="15" style="155" customWidth="1"/>
    <col min="4870" max="4871" width="11.42578125" style="155"/>
    <col min="4872" max="4872" width="0" style="155" hidden="1" customWidth="1"/>
    <col min="4873" max="4873" width="15" style="155" customWidth="1"/>
    <col min="4874" max="5120" width="11.42578125" style="155"/>
    <col min="5121" max="5121" width="25.140625" style="155" customWidth="1"/>
    <col min="5122" max="5122" width="0" style="155" hidden="1" customWidth="1"/>
    <col min="5123" max="5123" width="15" style="155" customWidth="1"/>
    <col min="5124" max="5124" width="0" style="155" hidden="1" customWidth="1"/>
    <col min="5125" max="5125" width="15" style="155" customWidth="1"/>
    <col min="5126" max="5127" width="11.42578125" style="155"/>
    <col min="5128" max="5128" width="0" style="155" hidden="1" customWidth="1"/>
    <col min="5129" max="5129" width="15" style="155" customWidth="1"/>
    <col min="5130" max="5376" width="11.42578125" style="155"/>
    <col min="5377" max="5377" width="25.140625" style="155" customWidth="1"/>
    <col min="5378" max="5378" width="0" style="155" hidden="1" customWidth="1"/>
    <col min="5379" max="5379" width="15" style="155" customWidth="1"/>
    <col min="5380" max="5380" width="0" style="155" hidden="1" customWidth="1"/>
    <col min="5381" max="5381" width="15" style="155" customWidth="1"/>
    <col min="5382" max="5383" width="11.42578125" style="155"/>
    <col min="5384" max="5384" width="0" style="155" hidden="1" customWidth="1"/>
    <col min="5385" max="5385" width="15" style="155" customWidth="1"/>
    <col min="5386" max="5632" width="11.42578125" style="155"/>
    <col min="5633" max="5633" width="25.140625" style="155" customWidth="1"/>
    <col min="5634" max="5634" width="0" style="155" hidden="1" customWidth="1"/>
    <col min="5635" max="5635" width="15" style="155" customWidth="1"/>
    <col min="5636" max="5636" width="0" style="155" hidden="1" customWidth="1"/>
    <col min="5637" max="5637" width="15" style="155" customWidth="1"/>
    <col min="5638" max="5639" width="11.42578125" style="155"/>
    <col min="5640" max="5640" width="0" style="155" hidden="1" customWidth="1"/>
    <col min="5641" max="5641" width="15" style="155" customWidth="1"/>
    <col min="5642" max="5888" width="11.42578125" style="155"/>
    <col min="5889" max="5889" width="25.140625" style="155" customWidth="1"/>
    <col min="5890" max="5890" width="0" style="155" hidden="1" customWidth="1"/>
    <col min="5891" max="5891" width="15" style="155" customWidth="1"/>
    <col min="5892" max="5892" width="0" style="155" hidden="1" customWidth="1"/>
    <col min="5893" max="5893" width="15" style="155" customWidth="1"/>
    <col min="5894" max="5895" width="11.42578125" style="155"/>
    <col min="5896" max="5896" width="0" style="155" hidden="1" customWidth="1"/>
    <col min="5897" max="5897" width="15" style="155" customWidth="1"/>
    <col min="5898" max="6144" width="11.42578125" style="155"/>
    <col min="6145" max="6145" width="25.140625" style="155" customWidth="1"/>
    <col min="6146" max="6146" width="0" style="155" hidden="1" customWidth="1"/>
    <col min="6147" max="6147" width="15" style="155" customWidth="1"/>
    <col min="6148" max="6148" width="0" style="155" hidden="1" customWidth="1"/>
    <col min="6149" max="6149" width="15" style="155" customWidth="1"/>
    <col min="6150" max="6151" width="11.42578125" style="155"/>
    <col min="6152" max="6152" width="0" style="155" hidden="1" customWidth="1"/>
    <col min="6153" max="6153" width="15" style="155" customWidth="1"/>
    <col min="6154" max="6400" width="11.42578125" style="155"/>
    <col min="6401" max="6401" width="25.140625" style="155" customWidth="1"/>
    <col min="6402" max="6402" width="0" style="155" hidden="1" customWidth="1"/>
    <col min="6403" max="6403" width="15" style="155" customWidth="1"/>
    <col min="6404" max="6404" width="0" style="155" hidden="1" customWidth="1"/>
    <col min="6405" max="6405" width="15" style="155" customWidth="1"/>
    <col min="6406" max="6407" width="11.42578125" style="155"/>
    <col min="6408" max="6408" width="0" style="155" hidden="1" customWidth="1"/>
    <col min="6409" max="6409" width="15" style="155" customWidth="1"/>
    <col min="6410" max="6656" width="11.42578125" style="155"/>
    <col min="6657" max="6657" width="25.140625" style="155" customWidth="1"/>
    <col min="6658" max="6658" width="0" style="155" hidden="1" customWidth="1"/>
    <col min="6659" max="6659" width="15" style="155" customWidth="1"/>
    <col min="6660" max="6660" width="0" style="155" hidden="1" customWidth="1"/>
    <col min="6661" max="6661" width="15" style="155" customWidth="1"/>
    <col min="6662" max="6663" width="11.42578125" style="155"/>
    <col min="6664" max="6664" width="0" style="155" hidden="1" customWidth="1"/>
    <col min="6665" max="6665" width="15" style="155" customWidth="1"/>
    <col min="6666" max="6912" width="11.42578125" style="155"/>
    <col min="6913" max="6913" width="25.140625" style="155" customWidth="1"/>
    <col min="6914" max="6914" width="0" style="155" hidden="1" customWidth="1"/>
    <col min="6915" max="6915" width="15" style="155" customWidth="1"/>
    <col min="6916" max="6916" width="0" style="155" hidden="1" customWidth="1"/>
    <col min="6917" max="6917" width="15" style="155" customWidth="1"/>
    <col min="6918" max="6919" width="11.42578125" style="155"/>
    <col min="6920" max="6920" width="0" style="155" hidden="1" customWidth="1"/>
    <col min="6921" max="6921" width="15" style="155" customWidth="1"/>
    <col min="6922" max="7168" width="11.42578125" style="155"/>
    <col min="7169" max="7169" width="25.140625" style="155" customWidth="1"/>
    <col min="7170" max="7170" width="0" style="155" hidden="1" customWidth="1"/>
    <col min="7171" max="7171" width="15" style="155" customWidth="1"/>
    <col min="7172" max="7172" width="0" style="155" hidden="1" customWidth="1"/>
    <col min="7173" max="7173" width="15" style="155" customWidth="1"/>
    <col min="7174" max="7175" width="11.42578125" style="155"/>
    <col min="7176" max="7176" width="0" style="155" hidden="1" customWidth="1"/>
    <col min="7177" max="7177" width="15" style="155" customWidth="1"/>
    <col min="7178" max="7424" width="11.42578125" style="155"/>
    <col min="7425" max="7425" width="25.140625" style="155" customWidth="1"/>
    <col min="7426" max="7426" width="0" style="155" hidden="1" customWidth="1"/>
    <col min="7427" max="7427" width="15" style="155" customWidth="1"/>
    <col min="7428" max="7428" width="0" style="155" hidden="1" customWidth="1"/>
    <col min="7429" max="7429" width="15" style="155" customWidth="1"/>
    <col min="7430" max="7431" width="11.42578125" style="155"/>
    <col min="7432" max="7432" width="0" style="155" hidden="1" customWidth="1"/>
    <col min="7433" max="7433" width="15" style="155" customWidth="1"/>
    <col min="7434" max="7680" width="11.42578125" style="155"/>
    <col min="7681" max="7681" width="25.140625" style="155" customWidth="1"/>
    <col min="7682" max="7682" width="0" style="155" hidden="1" customWidth="1"/>
    <col min="7683" max="7683" width="15" style="155" customWidth="1"/>
    <col min="7684" max="7684" width="0" style="155" hidden="1" customWidth="1"/>
    <col min="7685" max="7685" width="15" style="155" customWidth="1"/>
    <col min="7686" max="7687" width="11.42578125" style="155"/>
    <col min="7688" max="7688" width="0" style="155" hidden="1" customWidth="1"/>
    <col min="7689" max="7689" width="15" style="155" customWidth="1"/>
    <col min="7690" max="7936" width="11.42578125" style="155"/>
    <col min="7937" max="7937" width="25.140625" style="155" customWidth="1"/>
    <col min="7938" max="7938" width="0" style="155" hidden="1" customWidth="1"/>
    <col min="7939" max="7939" width="15" style="155" customWidth="1"/>
    <col min="7940" max="7940" width="0" style="155" hidden="1" customWidth="1"/>
    <col min="7941" max="7941" width="15" style="155" customWidth="1"/>
    <col min="7942" max="7943" width="11.42578125" style="155"/>
    <col min="7944" max="7944" width="0" style="155" hidden="1" customWidth="1"/>
    <col min="7945" max="7945" width="15" style="155" customWidth="1"/>
    <col min="7946" max="8192" width="11.42578125" style="155"/>
    <col min="8193" max="8193" width="25.140625" style="155" customWidth="1"/>
    <col min="8194" max="8194" width="0" style="155" hidden="1" customWidth="1"/>
    <col min="8195" max="8195" width="15" style="155" customWidth="1"/>
    <col min="8196" max="8196" width="0" style="155" hidden="1" customWidth="1"/>
    <col min="8197" max="8197" width="15" style="155" customWidth="1"/>
    <col min="8198" max="8199" width="11.42578125" style="155"/>
    <col min="8200" max="8200" width="0" style="155" hidden="1" customWidth="1"/>
    <col min="8201" max="8201" width="15" style="155" customWidth="1"/>
    <col min="8202" max="8448" width="11.42578125" style="155"/>
    <col min="8449" max="8449" width="25.140625" style="155" customWidth="1"/>
    <col min="8450" max="8450" width="0" style="155" hidden="1" customWidth="1"/>
    <col min="8451" max="8451" width="15" style="155" customWidth="1"/>
    <col min="8452" max="8452" width="0" style="155" hidden="1" customWidth="1"/>
    <col min="8453" max="8453" width="15" style="155" customWidth="1"/>
    <col min="8454" max="8455" width="11.42578125" style="155"/>
    <col min="8456" max="8456" width="0" style="155" hidden="1" customWidth="1"/>
    <col min="8457" max="8457" width="15" style="155" customWidth="1"/>
    <col min="8458" max="8704" width="11.42578125" style="155"/>
    <col min="8705" max="8705" width="25.140625" style="155" customWidth="1"/>
    <col min="8706" max="8706" width="0" style="155" hidden="1" customWidth="1"/>
    <col min="8707" max="8707" width="15" style="155" customWidth="1"/>
    <col min="8708" max="8708" width="0" style="155" hidden="1" customWidth="1"/>
    <col min="8709" max="8709" width="15" style="155" customWidth="1"/>
    <col min="8710" max="8711" width="11.42578125" style="155"/>
    <col min="8712" max="8712" width="0" style="155" hidden="1" customWidth="1"/>
    <col min="8713" max="8713" width="15" style="155" customWidth="1"/>
    <col min="8714" max="8960" width="11.42578125" style="155"/>
    <col min="8961" max="8961" width="25.140625" style="155" customWidth="1"/>
    <col min="8962" max="8962" width="0" style="155" hidden="1" customWidth="1"/>
    <col min="8963" max="8963" width="15" style="155" customWidth="1"/>
    <col min="8964" max="8964" width="0" style="155" hidden="1" customWidth="1"/>
    <col min="8965" max="8965" width="15" style="155" customWidth="1"/>
    <col min="8966" max="8967" width="11.42578125" style="155"/>
    <col min="8968" max="8968" width="0" style="155" hidden="1" customWidth="1"/>
    <col min="8969" max="8969" width="15" style="155" customWidth="1"/>
    <col min="8970" max="9216" width="11.42578125" style="155"/>
    <col min="9217" max="9217" width="25.140625" style="155" customWidth="1"/>
    <col min="9218" max="9218" width="0" style="155" hidden="1" customWidth="1"/>
    <col min="9219" max="9219" width="15" style="155" customWidth="1"/>
    <col min="9220" max="9220" width="0" style="155" hidden="1" customWidth="1"/>
    <col min="9221" max="9221" width="15" style="155" customWidth="1"/>
    <col min="9222" max="9223" width="11.42578125" style="155"/>
    <col min="9224" max="9224" width="0" style="155" hidden="1" customWidth="1"/>
    <col min="9225" max="9225" width="15" style="155" customWidth="1"/>
    <col min="9226" max="9472" width="11.42578125" style="155"/>
    <col min="9473" max="9473" width="25.140625" style="155" customWidth="1"/>
    <col min="9474" max="9474" width="0" style="155" hidden="1" customWidth="1"/>
    <col min="9475" max="9475" width="15" style="155" customWidth="1"/>
    <col min="9476" max="9476" width="0" style="155" hidden="1" customWidth="1"/>
    <col min="9477" max="9477" width="15" style="155" customWidth="1"/>
    <col min="9478" max="9479" width="11.42578125" style="155"/>
    <col min="9480" max="9480" width="0" style="155" hidden="1" customWidth="1"/>
    <col min="9481" max="9481" width="15" style="155" customWidth="1"/>
    <col min="9482" max="9728" width="11.42578125" style="155"/>
    <col min="9729" max="9729" width="25.140625" style="155" customWidth="1"/>
    <col min="9730" max="9730" width="0" style="155" hidden="1" customWidth="1"/>
    <col min="9731" max="9731" width="15" style="155" customWidth="1"/>
    <col min="9732" max="9732" width="0" style="155" hidden="1" customWidth="1"/>
    <col min="9733" max="9733" width="15" style="155" customWidth="1"/>
    <col min="9734" max="9735" width="11.42578125" style="155"/>
    <col min="9736" max="9736" width="0" style="155" hidden="1" customWidth="1"/>
    <col min="9737" max="9737" width="15" style="155" customWidth="1"/>
    <col min="9738" max="9984" width="11.42578125" style="155"/>
    <col min="9985" max="9985" width="25.140625" style="155" customWidth="1"/>
    <col min="9986" max="9986" width="0" style="155" hidden="1" customWidth="1"/>
    <col min="9987" max="9987" width="15" style="155" customWidth="1"/>
    <col min="9988" max="9988" width="0" style="155" hidden="1" customWidth="1"/>
    <col min="9989" max="9989" width="15" style="155" customWidth="1"/>
    <col min="9990" max="9991" width="11.42578125" style="155"/>
    <col min="9992" max="9992" width="0" style="155" hidden="1" customWidth="1"/>
    <col min="9993" max="9993" width="15" style="155" customWidth="1"/>
    <col min="9994" max="10240" width="11.42578125" style="155"/>
    <col min="10241" max="10241" width="25.140625" style="155" customWidth="1"/>
    <col min="10242" max="10242" width="0" style="155" hidden="1" customWidth="1"/>
    <col min="10243" max="10243" width="15" style="155" customWidth="1"/>
    <col min="10244" max="10244" width="0" style="155" hidden="1" customWidth="1"/>
    <col min="10245" max="10245" width="15" style="155" customWidth="1"/>
    <col min="10246" max="10247" width="11.42578125" style="155"/>
    <col min="10248" max="10248" width="0" style="155" hidden="1" customWidth="1"/>
    <col min="10249" max="10249" width="15" style="155" customWidth="1"/>
    <col min="10250" max="10496" width="11.42578125" style="155"/>
    <col min="10497" max="10497" width="25.140625" style="155" customWidth="1"/>
    <col min="10498" max="10498" width="0" style="155" hidden="1" customWidth="1"/>
    <col min="10499" max="10499" width="15" style="155" customWidth="1"/>
    <col min="10500" max="10500" width="0" style="155" hidden="1" customWidth="1"/>
    <col min="10501" max="10501" width="15" style="155" customWidth="1"/>
    <col min="10502" max="10503" width="11.42578125" style="155"/>
    <col min="10504" max="10504" width="0" style="155" hidden="1" customWidth="1"/>
    <col min="10505" max="10505" width="15" style="155" customWidth="1"/>
    <col min="10506" max="10752" width="11.42578125" style="155"/>
    <col min="10753" max="10753" width="25.140625" style="155" customWidth="1"/>
    <col min="10754" max="10754" width="0" style="155" hidden="1" customWidth="1"/>
    <col min="10755" max="10755" width="15" style="155" customWidth="1"/>
    <col min="10756" max="10756" width="0" style="155" hidden="1" customWidth="1"/>
    <col min="10757" max="10757" width="15" style="155" customWidth="1"/>
    <col min="10758" max="10759" width="11.42578125" style="155"/>
    <col min="10760" max="10760" width="0" style="155" hidden="1" customWidth="1"/>
    <col min="10761" max="10761" width="15" style="155" customWidth="1"/>
    <col min="10762" max="11008" width="11.42578125" style="155"/>
    <col min="11009" max="11009" width="25.140625" style="155" customWidth="1"/>
    <col min="11010" max="11010" width="0" style="155" hidden="1" customWidth="1"/>
    <col min="11011" max="11011" width="15" style="155" customWidth="1"/>
    <col min="11012" max="11012" width="0" style="155" hidden="1" customWidth="1"/>
    <col min="11013" max="11013" width="15" style="155" customWidth="1"/>
    <col min="11014" max="11015" width="11.42578125" style="155"/>
    <col min="11016" max="11016" width="0" style="155" hidden="1" customWidth="1"/>
    <col min="11017" max="11017" width="15" style="155" customWidth="1"/>
    <col min="11018" max="11264" width="11.42578125" style="155"/>
    <col min="11265" max="11265" width="25.140625" style="155" customWidth="1"/>
    <col min="11266" max="11266" width="0" style="155" hidden="1" customWidth="1"/>
    <col min="11267" max="11267" width="15" style="155" customWidth="1"/>
    <col min="11268" max="11268" width="0" style="155" hidden="1" customWidth="1"/>
    <col min="11269" max="11269" width="15" style="155" customWidth="1"/>
    <col min="11270" max="11271" width="11.42578125" style="155"/>
    <col min="11272" max="11272" width="0" style="155" hidden="1" customWidth="1"/>
    <col min="11273" max="11273" width="15" style="155" customWidth="1"/>
    <col min="11274" max="11520" width="11.42578125" style="155"/>
    <col min="11521" max="11521" width="25.140625" style="155" customWidth="1"/>
    <col min="11522" max="11522" width="0" style="155" hidden="1" customWidth="1"/>
    <col min="11523" max="11523" width="15" style="155" customWidth="1"/>
    <col min="11524" max="11524" width="0" style="155" hidden="1" customWidth="1"/>
    <col min="11525" max="11525" width="15" style="155" customWidth="1"/>
    <col min="11526" max="11527" width="11.42578125" style="155"/>
    <col min="11528" max="11528" width="0" style="155" hidden="1" customWidth="1"/>
    <col min="11529" max="11529" width="15" style="155" customWidth="1"/>
    <col min="11530" max="11776" width="11.42578125" style="155"/>
    <col min="11777" max="11777" width="25.140625" style="155" customWidth="1"/>
    <col min="11778" max="11778" width="0" style="155" hidden="1" customWidth="1"/>
    <col min="11779" max="11779" width="15" style="155" customWidth="1"/>
    <col min="11780" max="11780" width="0" style="155" hidden="1" customWidth="1"/>
    <col min="11781" max="11781" width="15" style="155" customWidth="1"/>
    <col min="11782" max="11783" width="11.42578125" style="155"/>
    <col min="11784" max="11784" width="0" style="155" hidden="1" customWidth="1"/>
    <col min="11785" max="11785" width="15" style="155" customWidth="1"/>
    <col min="11786" max="12032" width="11.42578125" style="155"/>
    <col min="12033" max="12033" width="25.140625" style="155" customWidth="1"/>
    <col min="12034" max="12034" width="0" style="155" hidden="1" customWidth="1"/>
    <col min="12035" max="12035" width="15" style="155" customWidth="1"/>
    <col min="12036" max="12036" width="0" style="155" hidden="1" customWidth="1"/>
    <col min="12037" max="12037" width="15" style="155" customWidth="1"/>
    <col min="12038" max="12039" width="11.42578125" style="155"/>
    <col min="12040" max="12040" width="0" style="155" hidden="1" customWidth="1"/>
    <col min="12041" max="12041" width="15" style="155" customWidth="1"/>
    <col min="12042" max="12288" width="11.42578125" style="155"/>
    <col min="12289" max="12289" width="25.140625" style="155" customWidth="1"/>
    <col min="12290" max="12290" width="0" style="155" hidden="1" customWidth="1"/>
    <col min="12291" max="12291" width="15" style="155" customWidth="1"/>
    <col min="12292" max="12292" width="0" style="155" hidden="1" customWidth="1"/>
    <col min="12293" max="12293" width="15" style="155" customWidth="1"/>
    <col min="12294" max="12295" width="11.42578125" style="155"/>
    <col min="12296" max="12296" width="0" style="155" hidden="1" customWidth="1"/>
    <col min="12297" max="12297" width="15" style="155" customWidth="1"/>
    <col min="12298" max="12544" width="11.42578125" style="155"/>
    <col min="12545" max="12545" width="25.140625" style="155" customWidth="1"/>
    <col min="12546" max="12546" width="0" style="155" hidden="1" customWidth="1"/>
    <col min="12547" max="12547" width="15" style="155" customWidth="1"/>
    <col min="12548" max="12548" width="0" style="155" hidden="1" customWidth="1"/>
    <col min="12549" max="12549" width="15" style="155" customWidth="1"/>
    <col min="12550" max="12551" width="11.42578125" style="155"/>
    <col min="12552" max="12552" width="0" style="155" hidden="1" customWidth="1"/>
    <col min="12553" max="12553" width="15" style="155" customWidth="1"/>
    <col min="12554" max="12800" width="11.42578125" style="155"/>
    <col min="12801" max="12801" width="25.140625" style="155" customWidth="1"/>
    <col min="12802" max="12802" width="0" style="155" hidden="1" customWidth="1"/>
    <col min="12803" max="12803" width="15" style="155" customWidth="1"/>
    <col min="12804" max="12804" width="0" style="155" hidden="1" customWidth="1"/>
    <col min="12805" max="12805" width="15" style="155" customWidth="1"/>
    <col min="12806" max="12807" width="11.42578125" style="155"/>
    <col min="12808" max="12808" width="0" style="155" hidden="1" customWidth="1"/>
    <col min="12809" max="12809" width="15" style="155" customWidth="1"/>
    <col min="12810" max="13056" width="11.42578125" style="155"/>
    <col min="13057" max="13057" width="25.140625" style="155" customWidth="1"/>
    <col min="13058" max="13058" width="0" style="155" hidden="1" customWidth="1"/>
    <col min="13059" max="13059" width="15" style="155" customWidth="1"/>
    <col min="13060" max="13060" width="0" style="155" hidden="1" customWidth="1"/>
    <col min="13061" max="13061" width="15" style="155" customWidth="1"/>
    <col min="13062" max="13063" width="11.42578125" style="155"/>
    <col min="13064" max="13064" width="0" style="155" hidden="1" customWidth="1"/>
    <col min="13065" max="13065" width="15" style="155" customWidth="1"/>
    <col min="13066" max="13312" width="11.42578125" style="155"/>
    <col min="13313" max="13313" width="25.140625" style="155" customWidth="1"/>
    <col min="13314" max="13314" width="0" style="155" hidden="1" customWidth="1"/>
    <col min="13315" max="13315" width="15" style="155" customWidth="1"/>
    <col min="13316" max="13316" width="0" style="155" hidden="1" customWidth="1"/>
    <col min="13317" max="13317" width="15" style="155" customWidth="1"/>
    <col min="13318" max="13319" width="11.42578125" style="155"/>
    <col min="13320" max="13320" width="0" style="155" hidden="1" customWidth="1"/>
    <col min="13321" max="13321" width="15" style="155" customWidth="1"/>
    <col min="13322" max="13568" width="11.42578125" style="155"/>
    <col min="13569" max="13569" width="25.140625" style="155" customWidth="1"/>
    <col min="13570" max="13570" width="0" style="155" hidden="1" customWidth="1"/>
    <col min="13571" max="13571" width="15" style="155" customWidth="1"/>
    <col min="13572" max="13572" width="0" style="155" hidden="1" customWidth="1"/>
    <col min="13573" max="13573" width="15" style="155" customWidth="1"/>
    <col min="13574" max="13575" width="11.42578125" style="155"/>
    <col min="13576" max="13576" width="0" style="155" hidden="1" customWidth="1"/>
    <col min="13577" max="13577" width="15" style="155" customWidth="1"/>
    <col min="13578" max="13824" width="11.42578125" style="155"/>
    <col min="13825" max="13825" width="25.140625" style="155" customWidth="1"/>
    <col min="13826" max="13826" width="0" style="155" hidden="1" customWidth="1"/>
    <col min="13827" max="13827" width="15" style="155" customWidth="1"/>
    <col min="13828" max="13828" width="0" style="155" hidden="1" customWidth="1"/>
    <col min="13829" max="13829" width="15" style="155" customWidth="1"/>
    <col min="13830" max="13831" width="11.42578125" style="155"/>
    <col min="13832" max="13832" width="0" style="155" hidden="1" customWidth="1"/>
    <col min="13833" max="13833" width="15" style="155" customWidth="1"/>
    <col min="13834" max="14080" width="11.42578125" style="155"/>
    <col min="14081" max="14081" width="25.140625" style="155" customWidth="1"/>
    <col min="14082" max="14082" width="0" style="155" hidden="1" customWidth="1"/>
    <col min="14083" max="14083" width="15" style="155" customWidth="1"/>
    <col min="14084" max="14084" width="0" style="155" hidden="1" customWidth="1"/>
    <col min="14085" max="14085" width="15" style="155" customWidth="1"/>
    <col min="14086" max="14087" width="11.42578125" style="155"/>
    <col min="14088" max="14088" width="0" style="155" hidden="1" customWidth="1"/>
    <col min="14089" max="14089" width="15" style="155" customWidth="1"/>
    <col min="14090" max="14336" width="11.42578125" style="155"/>
    <col min="14337" max="14337" width="25.140625" style="155" customWidth="1"/>
    <col min="14338" max="14338" width="0" style="155" hidden="1" customWidth="1"/>
    <col min="14339" max="14339" width="15" style="155" customWidth="1"/>
    <col min="14340" max="14340" width="0" style="155" hidden="1" customWidth="1"/>
    <col min="14341" max="14341" width="15" style="155" customWidth="1"/>
    <col min="14342" max="14343" width="11.42578125" style="155"/>
    <col min="14344" max="14344" width="0" style="155" hidden="1" customWidth="1"/>
    <col min="14345" max="14345" width="15" style="155" customWidth="1"/>
    <col min="14346" max="14592" width="11.42578125" style="155"/>
    <col min="14593" max="14593" width="25.140625" style="155" customWidth="1"/>
    <col min="14594" max="14594" width="0" style="155" hidden="1" customWidth="1"/>
    <col min="14595" max="14595" width="15" style="155" customWidth="1"/>
    <col min="14596" max="14596" width="0" style="155" hidden="1" customWidth="1"/>
    <col min="14597" max="14597" width="15" style="155" customWidth="1"/>
    <col min="14598" max="14599" width="11.42578125" style="155"/>
    <col min="14600" max="14600" width="0" style="155" hidden="1" customWidth="1"/>
    <col min="14601" max="14601" width="15" style="155" customWidth="1"/>
    <col min="14602" max="14848" width="11.42578125" style="155"/>
    <col min="14849" max="14849" width="25.140625" style="155" customWidth="1"/>
    <col min="14850" max="14850" width="0" style="155" hidden="1" customWidth="1"/>
    <col min="14851" max="14851" width="15" style="155" customWidth="1"/>
    <col min="14852" max="14852" width="0" style="155" hidden="1" customWidth="1"/>
    <col min="14853" max="14853" width="15" style="155" customWidth="1"/>
    <col min="14854" max="14855" width="11.42578125" style="155"/>
    <col min="14856" max="14856" width="0" style="155" hidden="1" customWidth="1"/>
    <col min="14857" max="14857" width="15" style="155" customWidth="1"/>
    <col min="14858" max="15104" width="11.42578125" style="155"/>
    <col min="15105" max="15105" width="25.140625" style="155" customWidth="1"/>
    <col min="15106" max="15106" width="0" style="155" hidden="1" customWidth="1"/>
    <col min="15107" max="15107" width="15" style="155" customWidth="1"/>
    <col min="15108" max="15108" width="0" style="155" hidden="1" customWidth="1"/>
    <col min="15109" max="15109" width="15" style="155" customWidth="1"/>
    <col min="15110" max="15111" width="11.42578125" style="155"/>
    <col min="15112" max="15112" width="0" style="155" hidden="1" customWidth="1"/>
    <col min="15113" max="15113" width="15" style="155" customWidth="1"/>
    <col min="15114" max="15360" width="11.42578125" style="155"/>
    <col min="15361" max="15361" width="25.140625" style="155" customWidth="1"/>
    <col min="15362" max="15362" width="0" style="155" hidden="1" customWidth="1"/>
    <col min="15363" max="15363" width="15" style="155" customWidth="1"/>
    <col min="15364" max="15364" width="0" style="155" hidden="1" customWidth="1"/>
    <col min="15365" max="15365" width="15" style="155" customWidth="1"/>
    <col min="15366" max="15367" width="11.42578125" style="155"/>
    <col min="15368" max="15368" width="0" style="155" hidden="1" customWidth="1"/>
    <col min="15369" max="15369" width="15" style="155" customWidth="1"/>
    <col min="15370" max="15616" width="11.42578125" style="155"/>
    <col min="15617" max="15617" width="25.140625" style="155" customWidth="1"/>
    <col min="15618" max="15618" width="0" style="155" hidden="1" customWidth="1"/>
    <col min="15619" max="15619" width="15" style="155" customWidth="1"/>
    <col min="15620" max="15620" width="0" style="155" hidden="1" customWidth="1"/>
    <col min="15621" max="15621" width="15" style="155" customWidth="1"/>
    <col min="15622" max="15623" width="11.42578125" style="155"/>
    <col min="15624" max="15624" width="0" style="155" hidden="1" customWidth="1"/>
    <col min="15625" max="15625" width="15" style="155" customWidth="1"/>
    <col min="15626" max="15872" width="11.42578125" style="155"/>
    <col min="15873" max="15873" width="25.140625" style="155" customWidth="1"/>
    <col min="15874" max="15874" width="0" style="155" hidden="1" customWidth="1"/>
    <col min="15875" max="15875" width="15" style="155" customWidth="1"/>
    <col min="15876" max="15876" width="0" style="155" hidden="1" customWidth="1"/>
    <col min="15877" max="15877" width="15" style="155" customWidth="1"/>
    <col min="15878" max="15879" width="11.42578125" style="155"/>
    <col min="15880" max="15880" width="0" style="155" hidden="1" customWidth="1"/>
    <col min="15881" max="15881" width="15" style="155" customWidth="1"/>
    <col min="15882" max="16128" width="11.42578125" style="155"/>
    <col min="16129" max="16129" width="25.140625" style="155" customWidth="1"/>
    <col min="16130" max="16130" width="0" style="155" hidden="1" customWidth="1"/>
    <col min="16131" max="16131" width="15" style="155" customWidth="1"/>
    <col min="16132" max="16132" width="0" style="155" hidden="1" customWidth="1"/>
    <col min="16133" max="16133" width="15" style="155" customWidth="1"/>
    <col min="16134" max="16135" width="11.42578125" style="155"/>
    <col min="16136" max="16136" width="0" style="155" hidden="1" customWidth="1"/>
    <col min="16137" max="16137" width="15" style="155" customWidth="1"/>
    <col min="16138" max="16384" width="11.42578125" style="155"/>
  </cols>
  <sheetData>
    <row r="1" spans="1:11" ht="23.25" x14ac:dyDescent="0.25">
      <c r="A1" s="169" t="s">
        <v>274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x14ac:dyDescent="0.25">
      <c r="A2" s="225" t="s">
        <v>275</v>
      </c>
      <c r="B2" s="225"/>
      <c r="C2" s="225"/>
      <c r="D2" s="225" t="s">
        <v>276</v>
      </c>
      <c r="E2" s="225"/>
      <c r="F2" s="225"/>
      <c r="G2" s="225"/>
      <c r="H2" s="225" t="s">
        <v>277</v>
      </c>
      <c r="I2" s="225"/>
      <c r="J2" s="225"/>
      <c r="K2" s="225"/>
    </row>
    <row r="3" spans="1:11" ht="30" x14ac:dyDescent="0.25">
      <c r="A3" s="171" t="s">
        <v>278</v>
      </c>
      <c r="B3" s="171" t="s">
        <v>279</v>
      </c>
      <c r="C3" s="171" t="s">
        <v>279</v>
      </c>
      <c r="D3" s="171" t="s">
        <v>280</v>
      </c>
      <c r="E3" s="171" t="s">
        <v>280</v>
      </c>
      <c r="F3" s="171" t="s">
        <v>281</v>
      </c>
      <c r="G3" s="171" t="s">
        <v>282</v>
      </c>
      <c r="H3" s="171" t="s">
        <v>280</v>
      </c>
      <c r="I3" s="171" t="s">
        <v>280</v>
      </c>
      <c r="J3" s="171" t="s">
        <v>281</v>
      </c>
      <c r="K3" s="171" t="s">
        <v>282</v>
      </c>
    </row>
    <row r="4" spans="1:11" s="177" customFormat="1" x14ac:dyDescent="0.25">
      <c r="A4" s="172" t="s">
        <v>283</v>
      </c>
      <c r="B4" s="173">
        <v>35397000000</v>
      </c>
      <c r="C4" s="174">
        <f>+B4/1000000</f>
        <v>35397</v>
      </c>
      <c r="D4" s="173">
        <f>+Análisis!E11</f>
        <v>33153725156.800003</v>
      </c>
      <c r="E4" s="174">
        <f>+D4/1000000</f>
        <v>33153.725156800007</v>
      </c>
      <c r="F4" s="175">
        <v>0.94963810854495767</v>
      </c>
      <c r="G4" s="176">
        <f>+D4/B4</f>
        <v>0.93662528340819851</v>
      </c>
      <c r="H4" s="173">
        <f>+Análisis!I11</f>
        <v>31410348395.990002</v>
      </c>
      <c r="I4" s="174">
        <f>+H4/1000000</f>
        <v>31410.34839599</v>
      </c>
      <c r="J4" s="175">
        <v>0.9109368951656891</v>
      </c>
      <c r="K4" s="176">
        <f>+H4/B4</f>
        <v>0.88737317840466712</v>
      </c>
    </row>
    <row r="5" spans="1:11" s="177" customFormat="1" ht="30" x14ac:dyDescent="0.25">
      <c r="A5" s="172" t="s">
        <v>284</v>
      </c>
      <c r="B5" s="174">
        <f>+[3]Analisis!C14</f>
        <v>17522815</v>
      </c>
      <c r="C5" s="174">
        <f>+B5/1000000</f>
        <v>17.522815000000001</v>
      </c>
      <c r="D5" s="174" t="e">
        <f>+#REF!</f>
        <v>#REF!</v>
      </c>
      <c r="E5" s="174" t="e">
        <f>+D5/1000000</f>
        <v>#REF!</v>
      </c>
      <c r="F5" s="175">
        <v>1</v>
      </c>
      <c r="G5" s="178" t="e">
        <f t="shared" ref="G5:G7" si="0">+D5/B5</f>
        <v>#REF!</v>
      </c>
      <c r="H5" s="174" t="e">
        <f>+#REF!</f>
        <v>#REF!</v>
      </c>
      <c r="I5" s="174" t="e">
        <f t="shared" ref="I5:I6" si="1">+H5/1000000</f>
        <v>#REF!</v>
      </c>
      <c r="J5" s="175">
        <v>1</v>
      </c>
      <c r="K5" s="178" t="e">
        <f t="shared" ref="K5:K7" si="2">+H5/B5</f>
        <v>#REF!</v>
      </c>
    </row>
    <row r="6" spans="1:11" s="177" customFormat="1" x14ac:dyDescent="0.25">
      <c r="A6" s="172" t="s">
        <v>285</v>
      </c>
      <c r="B6" s="173">
        <f>+[3]Analisis!C20</f>
        <v>16666700000</v>
      </c>
      <c r="C6" s="174">
        <f>+B6/1000000</f>
        <v>16666.7</v>
      </c>
      <c r="D6" s="173">
        <f>+Análisis!E20</f>
        <v>13016266895.130001</v>
      </c>
      <c r="E6" s="174">
        <f>+D6/1000000</f>
        <v>13016.26689513</v>
      </c>
      <c r="F6" s="175">
        <v>0.9261276797446405</v>
      </c>
      <c r="G6" s="176">
        <f t="shared" si="0"/>
        <v>0.78097445175889657</v>
      </c>
      <c r="H6" s="173">
        <f>+Análisis!I20</f>
        <v>7231754762.0700006</v>
      </c>
      <c r="I6" s="174">
        <f t="shared" si="1"/>
        <v>7231.7547620700007</v>
      </c>
      <c r="J6" s="175">
        <v>0.93909952846760969</v>
      </c>
      <c r="K6" s="176">
        <f t="shared" si="2"/>
        <v>0.43390441791536422</v>
      </c>
    </row>
    <row r="7" spans="1:11" ht="22.5" customHeight="1" x14ac:dyDescent="0.25">
      <c r="A7" s="179" t="s">
        <v>286</v>
      </c>
      <c r="B7" s="180">
        <f>SUM(B4:B6)</f>
        <v>52081222815</v>
      </c>
      <c r="C7" s="181">
        <f>SUM(C4:C6)</f>
        <v>52081.222815000001</v>
      </c>
      <c r="D7" s="180" t="e">
        <f>SUM(D4:D6)</f>
        <v>#REF!</v>
      </c>
      <c r="E7" s="181" t="e">
        <f>SUM(E4:E6)</f>
        <v>#REF!</v>
      </c>
      <c r="F7" s="182">
        <v>0.92627769365165913</v>
      </c>
      <c r="G7" s="183" t="e">
        <f t="shared" si="0"/>
        <v>#REF!</v>
      </c>
      <c r="H7" s="180" t="e">
        <f>SUM(H4:H6)</f>
        <v>#REF!</v>
      </c>
      <c r="I7" s="181" t="e">
        <f>SUM(I4:I6)</f>
        <v>#REF!</v>
      </c>
      <c r="J7" s="182">
        <v>0.89387604485539218</v>
      </c>
      <c r="K7" s="183" t="e">
        <f t="shared" si="2"/>
        <v>#REF!</v>
      </c>
    </row>
  </sheetData>
  <mergeCells count="3">
    <mergeCell ref="A2:C2"/>
    <mergeCell ref="D2:G2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EjecucionAgregada</vt:lpstr>
      <vt:lpstr>EjecucionDesagregada</vt:lpstr>
      <vt:lpstr>EjecuciónReservas</vt:lpstr>
      <vt:lpstr>Reservas</vt:lpstr>
      <vt:lpstr>Análisis</vt:lpstr>
      <vt:lpstr>Cuadro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2023-12-04T13:46:48Z</dcterms:created>
  <dcterms:modified xsi:type="dcterms:W3CDTF">2023-12-21T14:04:21Z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