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escargas\"/>
    </mc:Choice>
  </mc:AlternateContent>
  <bookViews>
    <workbookView xWindow="0" yWindow="0" windowWidth="28800" windowHeight="11910" firstSheet="2" activeTab="2"/>
  </bookViews>
  <sheets>
    <sheet name="reporte (2)" sheetId="1" state="hidden" r:id="rId1"/>
    <sheet name="reporte (3)" sheetId="2" state="hidden" r:id="rId2"/>
    <sheet name="CONSOLIDADO" sheetId="16" r:id="rId3"/>
    <sheet name="Identificación y priorización" sheetId="3" r:id="rId4"/>
    <sheet name="Preparación y formulación" sheetId="4" r:id="rId5"/>
    <sheet name="Implementación y seguimiento" sheetId="5" r:id="rId6"/>
    <sheet name="Direccionamiento estrategico" sheetId="6" r:id="rId7"/>
    <sheet name="Gestión de comunicaciones" sheetId="7" r:id="rId8"/>
    <sheet name="Gestión del talento Humano" sheetId="10" r:id="rId9"/>
    <sheet name="Gestión contractual" sheetId="9" r:id="rId10"/>
    <sheet name="Gestión Adminstrativa" sheetId="8" r:id="rId11"/>
    <sheet name="Gestión de tecnologías de la in" sheetId="11" r:id="rId12"/>
    <sheet name="Gestión Jurídica" sheetId="12" r:id="rId13"/>
    <sheet name="Evaluación control y mejoramien" sheetId="13" r:id="rId14"/>
    <sheet name="Gestión de Servicio al ciudadan" sheetId="14" state="hidden" r:id="rId15"/>
    <sheet name="Administración de Recurso" sheetId="15" r:id="rId16"/>
  </sheets>
  <calcPr calcId="162913"/>
</workbook>
</file>

<file path=xl/calcChain.xml><?xml version="1.0" encoding="utf-8"?>
<calcChain xmlns="http://schemas.openxmlformats.org/spreadsheetml/2006/main">
  <c r="N20" i="15" l="1"/>
  <c r="H18" i="16" s="1"/>
  <c r="H17" i="16"/>
  <c r="N15" i="13"/>
  <c r="N15" i="12"/>
  <c r="H16" i="16"/>
  <c r="H15" i="16"/>
  <c r="N15" i="11"/>
  <c r="N16" i="8"/>
  <c r="H14" i="16"/>
  <c r="H13" i="16"/>
  <c r="N15" i="9"/>
  <c r="H12" i="16"/>
  <c r="N15" i="10"/>
  <c r="H11" i="16"/>
  <c r="N17" i="7"/>
  <c r="H10" i="16"/>
  <c r="N22" i="6"/>
  <c r="H9" i="16"/>
  <c r="N23" i="5"/>
  <c r="H8" i="16"/>
  <c r="N25" i="4"/>
  <c r="H7" i="16"/>
  <c r="N24" i="3"/>
  <c r="I7" i="16" l="1"/>
  <c r="L19" i="15"/>
  <c r="N17" i="15"/>
  <c r="L17" i="15"/>
  <c r="N12" i="15"/>
  <c r="L12" i="15"/>
  <c r="N83" i="14"/>
  <c r="N79" i="14"/>
  <c r="N76" i="14"/>
  <c r="L76" i="14"/>
  <c r="N73" i="14"/>
  <c r="L73" i="14"/>
  <c r="N71" i="14"/>
  <c r="L71" i="14"/>
  <c r="K71" i="14"/>
  <c r="N69" i="14"/>
  <c r="K69" i="14"/>
  <c r="L69" i="14" s="1"/>
  <c r="N67" i="14"/>
  <c r="K67" i="14"/>
  <c r="L67" i="14" s="1"/>
  <c r="N65" i="14"/>
  <c r="K65" i="14"/>
  <c r="L65" i="14" s="1"/>
  <c r="N63" i="14"/>
  <c r="L63" i="14"/>
  <c r="W62" i="14"/>
  <c r="W61" i="14"/>
  <c r="N61" i="14"/>
  <c r="L61" i="14"/>
  <c r="K61" i="14"/>
  <c r="L60" i="14"/>
  <c r="N58" i="14"/>
  <c r="L58" i="14"/>
  <c r="N57" i="14"/>
  <c r="K57" i="14"/>
  <c r="L57" i="14" s="1"/>
  <c r="N52" i="14"/>
  <c r="L52" i="14"/>
  <c r="K51" i="14"/>
  <c r="L51" i="14" s="1"/>
  <c r="N48" i="14"/>
  <c r="L48" i="14"/>
  <c r="N45" i="14"/>
  <c r="L45" i="14"/>
  <c r="N42" i="14"/>
  <c r="K42" i="14"/>
  <c r="L42" i="14" s="1"/>
  <c r="N39" i="14"/>
  <c r="L39" i="14"/>
  <c r="N38" i="14"/>
  <c r="L38" i="14"/>
  <c r="N33" i="14"/>
  <c r="L33" i="14"/>
  <c r="N31" i="14"/>
  <c r="L31" i="14"/>
  <c r="N28" i="14"/>
  <c r="L28" i="14"/>
  <c r="N23" i="14"/>
  <c r="L23" i="14"/>
  <c r="N20" i="14"/>
  <c r="L20" i="14"/>
  <c r="N17" i="14"/>
  <c r="L17" i="14"/>
  <c r="N14" i="14"/>
  <c r="L14" i="14"/>
  <c r="K14" i="14"/>
  <c r="N12" i="14"/>
  <c r="L12" i="14"/>
  <c r="N12" i="13"/>
  <c r="L12" i="13"/>
  <c r="N12" i="12"/>
  <c r="K12" i="12"/>
  <c r="L12" i="12" s="1"/>
  <c r="N12" i="11"/>
  <c r="L12" i="11"/>
  <c r="N12" i="8"/>
  <c r="N12" i="9"/>
  <c r="L12" i="9"/>
  <c r="N12" i="10"/>
  <c r="L12" i="10"/>
  <c r="N12" i="7"/>
  <c r="L12" i="7"/>
  <c r="N15" i="6" l="1"/>
  <c r="N12" i="6"/>
  <c r="L12" i="6"/>
  <c r="N21" i="5"/>
  <c r="K21" i="5"/>
  <c r="L21" i="5" s="1"/>
  <c r="N19" i="5"/>
  <c r="K19" i="5"/>
  <c r="L19" i="5" s="1"/>
  <c r="N17" i="5"/>
  <c r="L17" i="5"/>
  <c r="W16" i="5"/>
  <c r="W15" i="5"/>
  <c r="N15" i="5"/>
  <c r="K15" i="5"/>
  <c r="L15" i="5" s="1"/>
  <c r="N14" i="5"/>
  <c r="K14" i="5"/>
  <c r="L14" i="5" s="1"/>
  <c r="N12" i="5"/>
  <c r="L12" i="5"/>
  <c r="N23" i="4"/>
  <c r="K23" i="4"/>
  <c r="L23" i="4" s="1"/>
  <c r="K22" i="4"/>
  <c r="L22" i="4" s="1"/>
  <c r="N19" i="4"/>
  <c r="L19" i="4"/>
  <c r="N16" i="4"/>
  <c r="K16" i="4"/>
  <c r="L16" i="4" s="1"/>
  <c r="N15" i="4"/>
  <c r="L15" i="4"/>
  <c r="N12" i="4"/>
  <c r="L12" i="4"/>
  <c r="K22" i="3" l="1"/>
  <c r="L22" i="3" s="1"/>
  <c r="L15" i="3"/>
  <c r="L17" i="3" l="1"/>
  <c r="L12" i="3" l="1"/>
  <c r="N22" i="3" l="1"/>
  <c r="N17" i="3"/>
  <c r="N15" i="3"/>
  <c r="N12" i="3"/>
  <c r="N60" i="2"/>
  <c r="N59" i="2"/>
  <c r="E81" i="2" l="1"/>
  <c r="E77" i="2"/>
  <c r="E65" i="2" l="1"/>
  <c r="E32" i="2" l="1"/>
  <c r="E37" i="2"/>
  <c r="E11" i="2"/>
  <c r="E13" i="2" l="1"/>
  <c r="E22" i="2"/>
  <c r="E74" i="2"/>
  <c r="E71" i="2"/>
  <c r="E69" i="2"/>
  <c r="E67" i="2"/>
  <c r="E63" i="2"/>
  <c r="E61" i="2"/>
  <c r="E59" i="2"/>
  <c r="E56" i="2"/>
  <c r="E55" i="2"/>
  <c r="E50" i="2"/>
  <c r="E47" i="2"/>
  <c r="E44" i="2"/>
  <c r="E41" i="2"/>
  <c r="E38" i="2"/>
  <c r="E30" i="2"/>
  <c r="E27" i="2"/>
  <c r="E19" i="2"/>
  <c r="E16" i="2"/>
</calcChain>
</file>

<file path=xl/comments1.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Alineación de los recursos de cooperación internacional a las 5 prioridades definidas en la ENCI 2019-2022.  (Mega Meta)</t>
        </r>
      </text>
    </comment>
    <comment ref="A15" authorId="0" shapeId="0">
      <text>
        <r>
          <rPr>
            <b/>
            <sz val="9"/>
            <color indexed="81"/>
            <rFont val="Tahoma"/>
            <family val="2"/>
          </rPr>
          <t>Julio Ignacio Gutiérrez Varg:</t>
        </r>
        <r>
          <rPr>
            <sz val="9"/>
            <color indexed="81"/>
            <rFont val="Tahoma"/>
            <family val="2"/>
          </rPr>
          <t xml:space="preserve">
Indicador:
Nuevos mecanismos de cooperación internacional acordados con socios tradicionales y/o no tradicionales 
</t>
        </r>
      </text>
    </comment>
    <comment ref="A17" authorId="0" shapeId="0">
      <text>
        <r>
          <rPr>
            <b/>
            <sz val="9"/>
            <color indexed="81"/>
            <rFont val="Tahoma"/>
            <family val="2"/>
          </rPr>
          <t>Julio Ignacio Gutiérrez Varg:</t>
        </r>
        <r>
          <rPr>
            <sz val="9"/>
            <color indexed="81"/>
            <rFont val="Tahoma"/>
            <family val="2"/>
          </rPr>
          <t xml:space="preserve">
Indicador:
Recursos de cooperación internacional no reembolsables movilizados (MEGAMETA)</t>
        </r>
      </text>
    </comment>
    <comment ref="A22" authorId="0" shapeId="0">
      <text>
        <r>
          <rPr>
            <b/>
            <sz val="9"/>
            <color indexed="81"/>
            <rFont val="Tahoma"/>
            <family val="2"/>
          </rPr>
          <t>Julio Ignacio Gutiérrez Varg:</t>
        </r>
        <r>
          <rPr>
            <sz val="9"/>
            <color indexed="81"/>
            <rFont val="Tahoma"/>
            <family val="2"/>
          </rPr>
          <t xml:space="preserve">
Indicador
Documentos de análisis de la ayuda oficial al desarrollo, elaborados.</t>
        </r>
      </text>
    </comment>
  </commentList>
</comments>
</file>

<file path=xl/comments10.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Avance de implementación de la política de prevención de daño antijurídico en la vigencia 2022</t>
        </r>
      </text>
    </comment>
  </commentList>
</comments>
</file>

<file path=xl/comments11.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Anual de Trabajo de Control Interno 2022</t>
        </r>
      </text>
    </comment>
  </commentList>
</comments>
</file>

<file path=xl/comments12.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Número de alianzas establecidas de oferta y demanda de cooperación sur-sur </t>
        </r>
      </text>
    </comment>
    <comment ref="A14" authorId="0" shapeId="0">
      <text>
        <r>
          <rPr>
            <b/>
            <sz val="9"/>
            <color indexed="81"/>
            <rFont val="Tahoma"/>
            <family val="2"/>
          </rPr>
          <t>Julio Ignacio Gutiérrez Varg:</t>
        </r>
        <r>
          <rPr>
            <sz val="9"/>
            <color indexed="81"/>
            <rFont val="Tahoma"/>
            <family val="2"/>
          </rPr>
          <t xml:space="preserve">
Indicador:
Avance de implementación de la política de prevención de daño antijurídico en la vigencia 2022</t>
        </r>
      </text>
    </comment>
    <comment ref="A17" authorId="0" shapeId="0">
      <text>
        <r>
          <rPr>
            <b/>
            <sz val="9"/>
            <color indexed="81"/>
            <rFont val="Tahoma"/>
            <family val="2"/>
          </rPr>
          <t>Julio Ignacio Gutiérrez Varg:</t>
        </r>
        <r>
          <rPr>
            <sz val="9"/>
            <color indexed="81"/>
            <rFont val="Tahoma"/>
            <family val="2"/>
          </rPr>
          <t xml:space="preserve">
Indicador:
Proyecto de alianzas multiactor estructurado con apoyo técnico de APC-Colombia y presentado a socios de la cooperación internacional y del sector privado</t>
        </r>
      </text>
    </comment>
    <comment ref="A20" authorId="0" shapeId="0">
      <text>
        <r>
          <rPr>
            <b/>
            <sz val="9"/>
            <color indexed="81"/>
            <rFont val="Tahoma"/>
            <family val="2"/>
          </rPr>
          <t>Julio Ignacio Gutiérrez Varg:</t>
        </r>
        <r>
          <rPr>
            <sz val="9"/>
            <color indexed="81"/>
            <rFont val="Tahoma"/>
            <family val="2"/>
          </rPr>
          <t xml:space="preserve">
Indicador:
Nivel de Cumplimiento del Plan Anual de Trabajo de Control Interno 2022</t>
        </r>
      </text>
    </comment>
    <comment ref="A23" authorId="0" shapeId="0">
      <text>
        <r>
          <rPr>
            <b/>
            <sz val="9"/>
            <color indexed="81"/>
            <rFont val="Tahoma"/>
            <family val="2"/>
          </rPr>
          <t>Julio Ignacio Gutiérrez Varg:</t>
        </r>
        <r>
          <rPr>
            <sz val="9"/>
            <color indexed="81"/>
            <rFont val="Tahoma"/>
            <family val="2"/>
          </rPr>
          <t xml:space="preserve">
Indicador:
Nivel de cumplimiento del Plan Estratégico de Comunicaciones en la vigencia 2022</t>
        </r>
      </text>
    </comment>
    <comment ref="A28" authorId="0" shapeId="0">
      <text>
        <r>
          <rPr>
            <b/>
            <sz val="9"/>
            <color indexed="81"/>
            <rFont val="Tahoma"/>
            <family val="2"/>
          </rPr>
          <t>Julio Ignacio Gutiérrez Varg:</t>
        </r>
        <r>
          <rPr>
            <sz val="9"/>
            <color indexed="81"/>
            <rFont val="Tahoma"/>
            <family val="2"/>
          </rPr>
          <t xml:space="preserve">
Indicador: Alineación de los recursos de cooperación internacional a las 5 prioridades definidas en la ENCI 2019-2022.  (Mega Meta)</t>
        </r>
      </text>
    </comment>
    <comment ref="A31" authorId="0" shapeId="0">
      <text>
        <r>
          <rPr>
            <b/>
            <sz val="9"/>
            <color indexed="81"/>
            <rFont val="Tahoma"/>
            <family val="2"/>
          </rPr>
          <t>Julio Ignacio Gutiérrez Varg:</t>
        </r>
        <r>
          <rPr>
            <sz val="9"/>
            <color indexed="81"/>
            <rFont val="Tahoma"/>
            <family val="2"/>
          </rPr>
          <t xml:space="preserve">
Indicador:
Nuevos mecanismos de cooperación internacional acordados con socios tradicionales y/o no tradicionales 
</t>
        </r>
      </text>
    </comment>
    <comment ref="A33" authorId="0" shapeId="0">
      <text>
        <r>
          <rPr>
            <b/>
            <sz val="9"/>
            <color indexed="81"/>
            <rFont val="Tahoma"/>
            <family val="2"/>
          </rPr>
          <t>Julio Ignacio Gutiérrez Varg:</t>
        </r>
        <r>
          <rPr>
            <sz val="9"/>
            <color indexed="81"/>
            <rFont val="Tahoma"/>
            <family val="2"/>
          </rPr>
          <t xml:space="preserve">
Indicador:
Recursos de cooperación internacional no reembolsables movilizados (MEGAMETA)</t>
        </r>
      </text>
    </comment>
    <comment ref="A38" authorId="0" shapeId="0">
      <text>
        <r>
          <rPr>
            <b/>
            <sz val="9"/>
            <color indexed="81"/>
            <rFont val="Tahoma"/>
            <family val="2"/>
          </rPr>
          <t>Julio Ignacio Gutiérrez Varg:</t>
        </r>
        <r>
          <rPr>
            <sz val="9"/>
            <color indexed="81"/>
            <rFont val="Tahoma"/>
            <family val="2"/>
          </rPr>
          <t xml:space="preserve">
Indicador:
Documento de balance de la implementación de la Estrategia Nacional de Cooperación Internacional ENCI 2019-2022 elaborado y divulgado</t>
        </r>
      </text>
    </comment>
    <comment ref="A39" authorId="0" shapeId="0">
      <text>
        <r>
          <rPr>
            <b/>
            <sz val="9"/>
            <color indexed="81"/>
            <rFont val="Tahoma"/>
            <family val="2"/>
          </rPr>
          <t>Julio Ignacio Gutiérrez Varg:</t>
        </r>
        <r>
          <rPr>
            <sz val="9"/>
            <color indexed="81"/>
            <rFont val="Tahoma"/>
            <family val="2"/>
          </rPr>
          <t xml:space="preserve">
Indicador:
Nivel de cumplimiento del Plan Estratégico del Talento Humano en la vigencia 2022</t>
        </r>
      </text>
    </comment>
    <comment ref="A42" authorId="0" shapeId="0">
      <text>
        <r>
          <rPr>
            <b/>
            <sz val="9"/>
            <color indexed="81"/>
            <rFont val="Tahoma"/>
            <family val="2"/>
          </rPr>
          <t>Julio Ignacio Gutiérrez Varg:</t>
        </r>
        <r>
          <rPr>
            <sz val="9"/>
            <color indexed="81"/>
            <rFont val="Tahoma"/>
            <family val="2"/>
          </rPr>
          <t xml:space="preserve">
Indicador:
Proyectos cofinanciados</t>
        </r>
      </text>
    </comment>
    <comment ref="A45" authorId="0" shapeId="0">
      <text>
        <r>
          <rPr>
            <b/>
            <sz val="9"/>
            <color indexed="81"/>
            <rFont val="Tahoma"/>
            <family val="2"/>
          </rPr>
          <t>Julio Ignacio Gutiérrez Varg:</t>
        </r>
        <r>
          <rPr>
            <sz val="9"/>
            <color indexed="81"/>
            <rFont val="Tahoma"/>
            <family val="2"/>
          </rPr>
          <t xml:space="preserve">
Indicador:
Nivel de Cumplimiento de la disponibilidad, integridad y confidencialidad de la información</t>
        </r>
      </text>
    </comment>
    <comment ref="A48" authorId="0" shapeId="0">
      <text>
        <r>
          <rPr>
            <b/>
            <sz val="9"/>
            <color indexed="81"/>
            <rFont val="Tahoma"/>
            <family val="2"/>
          </rPr>
          <t>Julio Ignacio Gutiérrez Varg:</t>
        </r>
        <r>
          <rPr>
            <sz val="9"/>
            <color indexed="81"/>
            <rFont val="Tahoma"/>
            <family val="2"/>
          </rPr>
          <t xml:space="preserve">
Indicadores:
- Documento de sistematización y seguimiento a la participación de los actores nacionales públicos y privados en la macrorueda de filantropía internacional.
- Acciones de fortalecimiento de capacidades en gestión de cooperación internacional desarrolladas</t>
        </r>
      </text>
    </comment>
    <comment ref="A52" authorId="0" shapeId="0">
      <text>
        <r>
          <rPr>
            <b/>
            <sz val="9"/>
            <color indexed="81"/>
            <rFont val="Tahoma"/>
            <family val="2"/>
          </rPr>
          <t>Julio Ignacio Gutiérrez Varg:</t>
        </r>
        <r>
          <rPr>
            <sz val="9"/>
            <color indexed="81"/>
            <rFont val="Tahoma"/>
            <family val="2"/>
          </rPr>
          <t xml:space="preserve">
Indicador:
Porcentaje de recursos entregados en administración ejecutados presupuestalmente</t>
        </r>
      </text>
    </comment>
    <comment ref="A57" authorId="0" shapeId="0">
      <text>
        <r>
          <rPr>
            <b/>
            <sz val="9"/>
            <color indexed="81"/>
            <rFont val="Tahoma"/>
            <family val="2"/>
          </rPr>
          <t>Julio Ignacio Gutiérrez Varg:</t>
        </r>
        <r>
          <rPr>
            <sz val="9"/>
            <color indexed="81"/>
            <rFont val="Tahoma"/>
            <family val="2"/>
          </rPr>
          <t xml:space="preserve">
Indicador:
Proyectos ejecutados de CSS o Triangular en alineación a las prioridades de los mecanismos de integración regional de América Latina.</t>
        </r>
      </text>
    </comment>
    <comment ref="A58" authorId="0" shapeId="0">
      <text>
        <r>
          <rPr>
            <b/>
            <sz val="9"/>
            <color indexed="81"/>
            <rFont val="Tahoma"/>
            <family val="2"/>
          </rPr>
          <t>Julio Ignacio Gutiérrez Varg:</t>
        </r>
        <r>
          <rPr>
            <sz val="9"/>
            <color indexed="81"/>
            <rFont val="Tahoma"/>
            <family val="2"/>
          </rPr>
          <t xml:space="preserve">
indicadores:
Donaciones internacionales en especie canalizadas, que contribuyen a las prioridades de la ENCI 2019-2022
Donaciones internacionales en especie canalizadas, que contribuyen a otras prioridades de Gobierno</t>
        </r>
      </text>
    </comment>
    <comment ref="A61" authorId="0" shapeId="0">
      <text>
        <r>
          <rPr>
            <b/>
            <sz val="9"/>
            <color indexed="81"/>
            <rFont val="Tahoma"/>
            <family val="2"/>
          </rPr>
          <t>Julio Ignacio Gutiérrez Varg:</t>
        </r>
        <r>
          <rPr>
            <sz val="9"/>
            <color indexed="81"/>
            <rFont val="Tahoma"/>
            <family val="2"/>
          </rPr>
          <t xml:space="preserve">
Indicador:
Proyectos de Cooperación Sur-Sur ejecutados en doble vía con países de América Latina y el Caribe.</t>
        </r>
      </text>
    </comment>
    <comment ref="A63" authorId="0" shapeId="0">
      <text>
        <r>
          <rPr>
            <b/>
            <sz val="9"/>
            <color indexed="81"/>
            <rFont val="Tahoma"/>
            <family val="2"/>
          </rPr>
          <t>Julio Ignacio Gutiérrez Varg:</t>
        </r>
        <r>
          <rPr>
            <sz val="9"/>
            <color indexed="81"/>
            <rFont val="Tahoma"/>
            <family val="2"/>
          </rPr>
          <t xml:space="preserve">
Indicador:
 Nuevos socios de África, Sudeste Asiático y Eurasia con proyectos de CSS o Triangular en ejecución, bajo el modelo de agregación de valor.</t>
        </r>
      </text>
    </comment>
    <comment ref="A65" authorId="0" shapeId="0">
      <text>
        <r>
          <rPr>
            <b/>
            <sz val="9"/>
            <color indexed="81"/>
            <rFont val="Tahoma"/>
            <family val="2"/>
          </rPr>
          <t>Julio Ignacio Gutiérrez Varg:</t>
        </r>
        <r>
          <rPr>
            <sz val="9"/>
            <color indexed="81"/>
            <rFont val="Tahoma"/>
            <family val="2"/>
          </rPr>
          <t xml:space="preserve">
Indicador
Documentos de análisis de la ayuda oficial al desarrollo, elaborados.</t>
        </r>
      </text>
    </comment>
    <comment ref="A67" authorId="0" shapeId="0">
      <text>
        <r>
          <rPr>
            <b/>
            <sz val="9"/>
            <color indexed="81"/>
            <rFont val="Tahoma"/>
            <family val="2"/>
          </rPr>
          <t>Julio Ignacio Gutiérrez Varg:</t>
        </r>
        <r>
          <rPr>
            <sz val="9"/>
            <color indexed="81"/>
            <rFont val="Tahoma"/>
            <family val="2"/>
          </rPr>
          <t xml:space="preserve">
Indicador:
Productos de conocimiento de la Cooperación Sur-Sur elaborados y difundidos</t>
        </r>
      </text>
    </comment>
    <comment ref="A69" authorId="0" shapeId="0">
      <text>
        <r>
          <rPr>
            <b/>
            <sz val="9"/>
            <color indexed="81"/>
            <rFont val="Tahoma"/>
            <family val="2"/>
          </rPr>
          <t>Julio Ignacio Gutiérrez Varg:</t>
        </r>
        <r>
          <rPr>
            <sz val="9"/>
            <color indexed="81"/>
            <rFont val="Tahoma"/>
            <family val="2"/>
          </rPr>
          <t xml:space="preserve">
Indicador:
Proyectos ejecutados de Cooperación Sur-Sur y Triangular con enfoque tecnológico</t>
        </r>
      </text>
    </comment>
    <comment ref="A71" authorId="0" shapeId="0">
      <text>
        <r>
          <rPr>
            <b/>
            <sz val="9"/>
            <color indexed="81"/>
            <rFont val="Tahoma"/>
            <family val="2"/>
          </rPr>
          <t>Julio Ignacio Gutiérrez Varg:</t>
        </r>
        <r>
          <rPr>
            <sz val="9"/>
            <color indexed="81"/>
            <rFont val="Tahoma"/>
            <family val="2"/>
          </rPr>
          <t xml:space="preserve">
Indicador:
 Intercambios de conocimientos Col-Col desarrollados</t>
        </r>
      </text>
    </comment>
    <comment ref="A73" authorId="0" shapeId="0">
      <text>
        <r>
          <rPr>
            <b/>
            <sz val="9"/>
            <color indexed="81"/>
            <rFont val="Tahoma"/>
            <family val="2"/>
          </rPr>
          <t>Julio Ignacio Gutiérrez Varg:</t>
        </r>
        <r>
          <rPr>
            <sz val="9"/>
            <color indexed="81"/>
            <rFont val="Tahoma"/>
            <family val="2"/>
          </rPr>
          <t xml:space="preserve">
Indicador:
Nivel de Cumplimiento de Plan Maestro de Planeación, seguimiento y evaluación vigencia 2022
</t>
        </r>
      </text>
    </comment>
    <comment ref="A76" authorId="0" shapeId="0">
      <text>
        <r>
          <rPr>
            <b/>
            <sz val="9"/>
            <color indexed="81"/>
            <rFont val="Tahoma"/>
            <family val="2"/>
          </rPr>
          <t>Julio Ignacio Gutiérrez Varg:</t>
        </r>
        <r>
          <rPr>
            <sz val="9"/>
            <color indexed="81"/>
            <rFont val="Tahoma"/>
            <family val="2"/>
          </rPr>
          <t xml:space="preserve">
Indicador
Porcentaje de cumplimiento Plan de fortalecmiento de las capacidades internas para la elaboracion de los estudios previos de los estructuradores de proceso.</t>
        </r>
      </text>
    </comment>
    <comment ref="A79" authorId="0" shapeId="0">
      <text>
        <r>
          <rPr>
            <b/>
            <sz val="9"/>
            <color indexed="81"/>
            <rFont val="Tahoma"/>
            <family val="2"/>
          </rPr>
          <t>Julio Ignacio Gutiérrez Varg:</t>
        </r>
        <r>
          <rPr>
            <sz val="9"/>
            <color indexed="81"/>
            <rFont val="Tahoma"/>
            <family val="2"/>
          </rPr>
          <t xml:space="preserve">
Indicador:
Nivel de cumplimiento del plan anual de actividades del PINAR y PGD vigencia 2022</t>
        </r>
      </text>
    </comment>
  </commentList>
</comments>
</file>

<file path=xl/comments13.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Porcentaje de recursos entregados en administración ejecutados presupuestalmente</t>
        </r>
      </text>
    </comment>
    <comment ref="A17" authorId="0" shapeId="0">
      <text>
        <r>
          <rPr>
            <b/>
            <sz val="9"/>
            <color indexed="81"/>
            <rFont val="Tahoma"/>
            <family val="2"/>
          </rPr>
          <t>Julio Ignacio Gutiérrez Varg:</t>
        </r>
        <r>
          <rPr>
            <sz val="9"/>
            <color indexed="81"/>
            <rFont val="Tahoma"/>
            <family val="2"/>
          </rPr>
          <t xml:space="preserve">
indicadores:
Donaciones internacionales en especie canalizadas, que contribuyen a las prioridades de la ENCI 2019-2022
Donaciones internacionales en especie canalizadas, que contribuyen a otras prioridades de Gobierno</t>
        </r>
      </text>
    </comment>
  </commentList>
</comments>
</file>

<file path=xl/comments2.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Proyecto de alianzas multiactor estructurado con apoyo técnico de APC-Colombia y presentado a socios de la cooperación internacional y del sector privado</t>
        </r>
      </text>
    </comment>
    <comment ref="A15" authorId="0" shapeId="0">
      <text>
        <r>
          <rPr>
            <b/>
            <sz val="9"/>
            <color indexed="81"/>
            <rFont val="Tahoma"/>
            <family val="2"/>
          </rPr>
          <t>Julio Ignacio Gutiérrez Varg:</t>
        </r>
        <r>
          <rPr>
            <sz val="9"/>
            <color indexed="81"/>
            <rFont val="Tahoma"/>
            <family val="2"/>
          </rPr>
          <t xml:space="preserve">
Indicador:
Documento de balance de la implementación de la Estrategia Nacional de Cooperación Internacional ENCI 2019-2022 elaborado y divulgado</t>
        </r>
      </text>
    </comment>
    <comment ref="A16" authorId="0" shapeId="0">
      <text>
        <r>
          <rPr>
            <b/>
            <sz val="9"/>
            <color indexed="81"/>
            <rFont val="Tahoma"/>
            <family val="2"/>
          </rPr>
          <t>Julio Ignacio Gutiérrez Varg:</t>
        </r>
        <r>
          <rPr>
            <sz val="9"/>
            <color indexed="81"/>
            <rFont val="Tahoma"/>
            <family val="2"/>
          </rPr>
          <t xml:space="preserve">
Indicador:
Proyectos cofinanciados</t>
        </r>
      </text>
    </comment>
    <comment ref="A19" authorId="0" shapeId="0">
      <text>
        <r>
          <rPr>
            <b/>
            <sz val="9"/>
            <color indexed="81"/>
            <rFont val="Tahoma"/>
            <family val="2"/>
          </rPr>
          <t>Julio Ignacio Gutiérrez Varg:</t>
        </r>
        <r>
          <rPr>
            <sz val="9"/>
            <color indexed="81"/>
            <rFont val="Tahoma"/>
            <family val="2"/>
          </rPr>
          <t xml:space="preserve">
Indicadores:
- Documento de sistematización y seguimiento a la participación de los actores nacionales públicos y privados en la macrorueda de filantropía internacional.
- Acciones de fortalecimiento de capacidades en gestión de cooperación internacional desarrolladas</t>
        </r>
      </text>
    </comment>
    <comment ref="A23" authorId="0" shapeId="0">
      <text>
        <r>
          <rPr>
            <b/>
            <sz val="9"/>
            <color indexed="81"/>
            <rFont val="Tahoma"/>
            <family val="2"/>
          </rPr>
          <t>Julio Ignacio Gutiérrez Varg:</t>
        </r>
        <r>
          <rPr>
            <sz val="9"/>
            <color indexed="81"/>
            <rFont val="Tahoma"/>
            <family val="2"/>
          </rPr>
          <t xml:space="preserve">
Indicador:
 Intercambios de conocimientos Col-Col desarrollados</t>
        </r>
      </text>
    </comment>
  </commentList>
</comments>
</file>

<file path=xl/comments3.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Número de alianzas establecidas de oferta y demanda de cooperación sur-sur </t>
        </r>
      </text>
    </comment>
    <comment ref="A14" authorId="0" shapeId="0">
      <text>
        <r>
          <rPr>
            <b/>
            <sz val="9"/>
            <color indexed="81"/>
            <rFont val="Tahoma"/>
            <family val="2"/>
          </rPr>
          <t>Julio Ignacio Gutiérrez Varg:</t>
        </r>
        <r>
          <rPr>
            <sz val="9"/>
            <color indexed="81"/>
            <rFont val="Tahoma"/>
            <family val="2"/>
          </rPr>
          <t xml:space="preserve">
Indicador:
Proyectos ejecutados de CSS o Triangular en alineación a las prioridades de los mecanismos de integración regional de América Latina.</t>
        </r>
      </text>
    </comment>
    <comment ref="A15" authorId="0" shapeId="0">
      <text>
        <r>
          <rPr>
            <b/>
            <sz val="9"/>
            <color indexed="81"/>
            <rFont val="Tahoma"/>
            <family val="2"/>
          </rPr>
          <t>Julio Ignacio Gutiérrez Varg:</t>
        </r>
        <r>
          <rPr>
            <sz val="9"/>
            <color indexed="81"/>
            <rFont val="Tahoma"/>
            <family val="2"/>
          </rPr>
          <t xml:space="preserve">
Indicador:
Proyectos de Cooperación Sur-Sur ejecutados en doble vía con países de América Latina y el Caribe.</t>
        </r>
      </text>
    </comment>
    <comment ref="A17" authorId="0" shapeId="0">
      <text>
        <r>
          <rPr>
            <b/>
            <sz val="9"/>
            <color indexed="81"/>
            <rFont val="Tahoma"/>
            <family val="2"/>
          </rPr>
          <t>Julio Ignacio Gutiérrez Varg:</t>
        </r>
        <r>
          <rPr>
            <sz val="9"/>
            <color indexed="81"/>
            <rFont val="Tahoma"/>
            <family val="2"/>
          </rPr>
          <t xml:space="preserve">
Indicador:
 Nuevos socios de África, Sudeste Asiático y Eurasia con proyectos de CSS o Triangular en ejecución, bajo el modelo de agregación de valor.</t>
        </r>
      </text>
    </comment>
    <comment ref="A19" authorId="0" shapeId="0">
      <text>
        <r>
          <rPr>
            <b/>
            <sz val="9"/>
            <color indexed="81"/>
            <rFont val="Tahoma"/>
            <family val="2"/>
          </rPr>
          <t>Julio Ignacio Gutiérrez Varg:</t>
        </r>
        <r>
          <rPr>
            <sz val="9"/>
            <color indexed="81"/>
            <rFont val="Tahoma"/>
            <family val="2"/>
          </rPr>
          <t xml:space="preserve">
Indicador:
Productos de conocimiento de la Cooperación Sur-Sur elaborados y difundidos</t>
        </r>
      </text>
    </comment>
    <comment ref="A21" authorId="0" shapeId="0">
      <text>
        <r>
          <rPr>
            <b/>
            <sz val="9"/>
            <color indexed="81"/>
            <rFont val="Tahoma"/>
            <family val="2"/>
          </rPr>
          <t>Julio Ignacio Gutiérrez Varg:</t>
        </r>
        <r>
          <rPr>
            <sz val="9"/>
            <color indexed="81"/>
            <rFont val="Tahoma"/>
            <family val="2"/>
          </rPr>
          <t xml:space="preserve">
Indicador:
Proyectos ejecutados de Cooperación Sur-Sur y Triangular con enfoque tecnológico</t>
        </r>
      </text>
    </comment>
  </commentList>
</comments>
</file>

<file path=xl/comments4.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 Plan Maestro de Planeación, seguimiento y evaluación vigencia 2022
</t>
        </r>
      </text>
    </comment>
  </commentList>
</comments>
</file>

<file path=xl/comments5.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Estratégico de Comunicaciones en la vigencia 2022</t>
        </r>
      </text>
    </comment>
  </commentList>
</comments>
</file>

<file path=xl/comments6.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Estratégico del Talento Humano en la vigencia 2022</t>
        </r>
      </text>
    </comment>
  </commentList>
</comments>
</file>

<file path=xl/comments7.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Porcentaje de cumplimiento Plan de fortalecmiento de las capacidades internas para la elaboracion de los estudios previos de los estructuradores de proceso.</t>
        </r>
      </text>
    </comment>
  </commentList>
</comments>
</file>

<file path=xl/comments8.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anual de actividades del PINAR y PGD vigencia 2022</t>
        </r>
      </text>
    </comment>
  </commentList>
</comments>
</file>

<file path=xl/comments9.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 la disponibilidad, integridad y confidencialidad de la información</t>
        </r>
      </text>
    </comment>
  </commentList>
</comments>
</file>

<file path=xl/sharedStrings.xml><?xml version="1.0" encoding="utf-8"?>
<sst xmlns="http://schemas.openxmlformats.org/spreadsheetml/2006/main" count="1033" uniqueCount="262">
  <si>
    <t>Reporte consolidado</t>
  </si>
  <si>
    <t>PEI</t>
  </si>
  <si>
    <t>Avance</t>
  </si>
  <si>
    <t>Planes</t>
  </si>
  <si>
    <t>Peso</t>
  </si>
  <si>
    <t>Proyecto</t>
  </si>
  <si>
    <t>Actividades (Hito)</t>
  </si>
  <si>
    <t>Tareas</t>
  </si>
  <si>
    <t>Plan Estratégico Institucional</t>
  </si>
  <si>
    <t>28,09</t>
  </si>
  <si>
    <t>PLAN DE ACCIÓN INSTITUCIONAL 2022</t>
  </si>
  <si>
    <t>28,63</t>
  </si>
  <si>
    <t>Alianzas estratégicas de Oferta y Demanda de CSS establecidas a través alianzas público privadas, acuerdos de contribución o donaciones dirigidas a apalancar planes de trabajo</t>
  </si>
  <si>
    <t>20,84</t>
  </si>
  <si>
    <t>Negociar las alianzas de oferta y demanda de cooperación sur-sur</t>
  </si>
  <si>
    <t>Hacer seguimiento a las alianzas de oferta y demanda de cooperación sur-sur</t>
  </si>
  <si>
    <t>16,67</t>
  </si>
  <si>
    <t>Implementación de la política de prevención de daño antijurídico en las vigencias 2022</t>
  </si>
  <si>
    <t>36,25</t>
  </si>
  <si>
    <t>Realizar mesas de trabajo interinstitucional con entidades aliadas técnicas, beneficiarias, ejecutoras y oferentes de cooperación internacional técnica y financiera no reembolsable, a solicitud de las Direcciones Técnicas y áreas de trabajo de la Age</t>
  </si>
  <si>
    <t>37,5</t>
  </si>
  <si>
    <t>Realizar un espacio de conocimiento con supervisores de contratos de APC-Colombia.</t>
  </si>
  <si>
    <t>Realizar dos conversatorios: Uno dirigido al Grupo interno de trabajo de gestión del Talento Humano de APC-Colombia, con la Comisión Nacional del Servicio Civil, a través del instrumento que la Comisión disponga, respecto al impacto del concurso</t>
  </si>
  <si>
    <t>Proyecto estructurado, producto de la Coordinación de la Estrategia de Alianzas Multiactor, para el desarrollo sostenible</t>
  </si>
  <si>
    <t>27,4</t>
  </si>
  <si>
    <t>Llevar a cabo la estrategia de articulación con el Sistema Nacional de Competitividad e Innovación</t>
  </si>
  <si>
    <t>Apoyar la estructuración de un proyecto de alianzas multiactor</t>
  </si>
  <si>
    <t>Articular los actores que intervienen en la implementación del proyecto de alianzas multiactor</t>
  </si>
  <si>
    <t>Implementación del Plan de trabajo de Control Interno 2022</t>
  </si>
  <si>
    <t>Realizar auditorías de gestión</t>
  </si>
  <si>
    <t>Elaborar los informes de ley</t>
  </si>
  <si>
    <t>Asesorar a los procesos y atender las consultas efectuadas</t>
  </si>
  <si>
    <t>Implementación del Plan Estratégico de Comunicaciones (PEC) en la vigencia 2022</t>
  </si>
  <si>
    <t>Elaborar y publicar el boletín virtual externo La Cooperación es de Todos</t>
  </si>
  <si>
    <t>Elaborar y publicar el boletín interno Noticias Clave</t>
  </si>
  <si>
    <t>Realizar visibilización de la Macrorueda de Filantropía Privada Internacional</t>
  </si>
  <si>
    <t>Posicionar la gestión de la Agencia y hacer rendición de cuentas de este periodo de gobierno a través de plataformas virtuales</t>
  </si>
  <si>
    <t>Alineación de al menos el 80% de la Cooperación Internacional a las prioridades definidas en la ENCI 2019-2022</t>
  </si>
  <si>
    <t>20,7</t>
  </si>
  <si>
    <t>Elaborar y hacer seguimiento a mínimo 20 planes de trabajo para la vigencia 2022 con las fuentes oficiales y no oficiales de cooperación internacional.</t>
  </si>
  <si>
    <t>Elaborar reportes trimestrales de recursos de la cooperación internacional registrados en CÍCLOPE, alineados con la ENCI 2019-2022</t>
  </si>
  <si>
    <t>Realizar evento de Alianzas con Resultados 2022 con las fuentes oficiales y no oficiales, de los resultados obtenidos de la gestión y coordinación de la cooperación internacional</t>
  </si>
  <si>
    <t>Establecimiento de 2 nuevos mecanismos de cooperación internacional con socios tradicionales y/o no tradicionales</t>
  </si>
  <si>
    <t>Apoyar la organización de Macrorrueda de Filantropía y la articulación de actores internacionales</t>
  </si>
  <si>
    <t>Seguimiento a los resultados de la Macrorrueda, de acuerdo a las directrices de la Dirección general</t>
  </si>
  <si>
    <t>Movilización de 400 millones de dólares no reembolsables de la Cooperación Internacional durante la vigencia 2022</t>
  </si>
  <si>
    <t>24,4</t>
  </si>
  <si>
    <t>Identificar y publicar 190 convocatorias de cooperación internacional</t>
  </si>
  <si>
    <t>24,5</t>
  </si>
  <si>
    <t>Acompañar técnicamente 17 convocatorias de cooperación internacional a organizaciones de la sociedad civil</t>
  </si>
  <si>
    <t>Brindar Acompañamiento técnico a 1 Estrategia País y/o Acuerdos Marcos de Cooperación.</t>
  </si>
  <si>
    <t>Hacer seguimiento técnico a mínimo 6 Estrategias País y/o Acuerdos Marcos de Cooperación.</t>
  </si>
  <si>
    <t>Implementar los procedimientos de Constancia de registros de proyectos y expedición de certificados de utilidad común.</t>
  </si>
  <si>
    <t>Balance de la implementación de la Estrategia Nacional de Cooperación Internacional ENCI 2019-2023</t>
  </si>
  <si>
    <t>Elaborar un documento de balance y recomendaciones frente a la Estrategia Nacional de Cooperación Internacional, a partir de los seguimientos de los planes de trabajo sectoriales y territoriales de cooperación internacional y demás insumos estratégic</t>
  </si>
  <si>
    <t>Implementación de la quinta fase Plan Estratégico del Talento Humano (PETH).</t>
  </si>
  <si>
    <t>40,25</t>
  </si>
  <si>
    <t>Formular y publicar los planes que conforman el Plan Estratégico de Talento Hunmano (Plan Institucional de Capacitación, Plan de Estímulos e Incentivos, Plan Anual de Vacantes, Plan Anual de Vacaciones, Plan de Previsión del Talento Humano y Sistema</t>
  </si>
  <si>
    <t>Gestionar, orientar la ejecución y desarrollo de los planes formulados que conforman el PETH</t>
  </si>
  <si>
    <t>25,42</t>
  </si>
  <si>
    <t>Realizar análisis de los resultados de la implementación de los planes bajo responsabilidad del proceso de Talento Humano</t>
  </si>
  <si>
    <t>Identificación, cofinanciación y seguimiento a 6 proyectos de cooperación internacional con recursos de contrapartida nacional, alineados con la ENCI 2019-2022</t>
  </si>
  <si>
    <t>12,5</t>
  </si>
  <si>
    <t>Identificar, evaluar y priorizar los proyectos de cooperación suceptibles a ser apoyados con recursos de contrapartida nacional</t>
  </si>
  <si>
    <t>Suscribir los convenios que formalizan los proyectos</t>
  </si>
  <si>
    <t>Supervisar la ejecución de los convenios que formalizan los proyectos</t>
  </si>
  <si>
    <t>Fortalecimiento de la disponibilidad, integridad y confidencialidad de la información para la toma de decisiones</t>
  </si>
  <si>
    <t>Definir la arquitectura empresarial de la entidad, a nivel de TICS, información, aplicaciones e infraestructura tecnológica, para optimizar procesos.</t>
  </si>
  <si>
    <t>Implementar las actividades del plan estratégico de tecnologias de la información durante y realizar seguimiento a su ejecución</t>
  </si>
  <si>
    <t>Gestionar las acciones necesarias para obtener la certificación en la norma NTC ISO 27001:2013</t>
  </si>
  <si>
    <t>Dinamización del Sistema Nacional de Cooperación Internacional de Colombia</t>
  </si>
  <si>
    <t>33,75</t>
  </si>
  <si>
    <t>Llevar a cabo actividades de fortalecimiento de capacidades en gestión de cooperación internacional, orientadas a actores territoriales y nacionales.</t>
  </si>
  <si>
    <t>Apoyar la articulación de los actores nacionales públicos y privados, en el ejercicio de la macrorueda de cooperación con la filantropía internacional.</t>
  </si>
  <si>
    <t>Hacer seguimiento a los resultados obtenidos con el desarrollo de la primera macrorueda de cooperación con filantropía internacional.</t>
  </si>
  <si>
    <t>Ejecución de recursos de cooperación internacional no reembolsable administrados por la Entidad</t>
  </si>
  <si>
    <t>14,75</t>
  </si>
  <si>
    <t>Revisar y actualizar la documentación asociada al proceso de administración de recursos de cooperación internacional no reembolsable</t>
  </si>
  <si>
    <t>Programar la distribución y ejecución de los recursos entregados en administración, conforme a la voluntad del donante y en coordinación con el aliado técnico</t>
  </si>
  <si>
    <t>Gestionar las acciones necesarias para la recolección y elaboración de documentos técnicos que permitan dar inicio a los procesos de contratación</t>
  </si>
  <si>
    <t>Ejecutar los recursos de cooperación internacional no reembolsables entregados en administración a APC - Colombia.</t>
  </si>
  <si>
    <t>Realizar seguimiento a la ejecución de los recursos de cooperación internacional no reembolsable administrados por APC - Colombia.</t>
  </si>
  <si>
    <t>Proyectos ejecutados de CSS o Triangular en alineación a las prioridades de los mecanismos de integración regional de América Latina.</t>
  </si>
  <si>
    <t>Hacer seguimiento a los proyectos en el marco de las instancias de los mecanismos de integración regional de America Latina</t>
  </si>
  <si>
    <t>Canalización de donaciones en especie</t>
  </si>
  <si>
    <t>Promocionar a nivel interno y externo el instrumento que orienta el procedimiento actualizado de donaciones en especie en la entidad</t>
  </si>
  <si>
    <t>Otorgar los poderes requeridos para los trámites de nacionalización de las donaciones en especie</t>
  </si>
  <si>
    <t>Realizar los trámites correspondientes para que las donaciones en especie sean canalizadas hacia los beneficiarios finales, despues de recibir confirmación de la nacionalización de la mercancia</t>
  </si>
  <si>
    <t>Proyectos de Cooperación Sur-Sur ejecutados en doble vía con países de América Latina y el Caribe. (Megameta)</t>
  </si>
  <si>
    <t>21,25</t>
  </si>
  <si>
    <t>Hacer seguimiento a los proyectos en doble vía con países de América Latina y el Caribe</t>
  </si>
  <si>
    <t>17,5</t>
  </si>
  <si>
    <t>Nuevos socios de África, Sudeste Asiático y Eurasia con proyectos de CSS o Triangular en ejecución, bajo el modelo de agregación de valor. (Megameta)</t>
  </si>
  <si>
    <t>26,25</t>
  </si>
  <si>
    <t>Negociar los nuevos socios de África, Sudeste Asiático y Eurasia</t>
  </si>
  <si>
    <t>Hacer seguimiento a las iniciativas de CSS con los nuevos socios de de África, Sudeste Asiático y Eurasia</t>
  </si>
  <si>
    <t>Elaboración y socialización de documentos de análisis de la Asistencia Oficial al Desarrollo (AOD) que recibe el país</t>
  </si>
  <si>
    <t>Elaborar documento de análisis de Cooperación Internacional 2021</t>
  </si>
  <si>
    <t>Construir un manual de ayuda al usuario para el registro de proyectos de cooperación ante la Agencia</t>
  </si>
  <si>
    <t>Generación de productos de conocimiento de la Cooperación Sur-Sur</t>
  </si>
  <si>
    <t>8,34</t>
  </si>
  <si>
    <t>Elaborar los productos de conocimiento de la CSS en el marco del Hub de Conocimiento</t>
  </si>
  <si>
    <t>Difundir los productos de conocimiento de la CSS</t>
  </si>
  <si>
    <t>Proyectos ejecutados de Cooperación Sur-Sur y Triangular con enfoque tecnológico (Megameta)</t>
  </si>
  <si>
    <t>16,25</t>
  </si>
  <si>
    <t>Hacer seguimiento a los proyectos con enfoque tecnológico</t>
  </si>
  <si>
    <t>Informe de balance o cierre de los proyectos con enfoque tecnológico</t>
  </si>
  <si>
    <t>7,5</t>
  </si>
  <si>
    <t>Desarrollo de 6 intercambios de conocimiento Col-Col</t>
  </si>
  <si>
    <t>37,34</t>
  </si>
  <si>
    <t>Desarrollar encuentros de intercambio Col-Col</t>
  </si>
  <si>
    <t>41,67</t>
  </si>
  <si>
    <t>Hacer seguimiento a los intercambios Col-Col 2021 y 2022 según aplique</t>
  </si>
  <si>
    <t>Ejecución del Plan Maestro de Planeación, seguimiento y evaluación vigencia 2022</t>
  </si>
  <si>
    <t>48,5</t>
  </si>
  <si>
    <t>Identificar y programar las acciones del Plan Maestro de Planeación, seguimiento y evaluación vigencia 2022</t>
  </si>
  <si>
    <t>Desarrollar las acciones del Plan Maestro de Planeación, seguimiento y evaluación vigencia 2022</t>
  </si>
  <si>
    <t>Efectuar seguimiento a la ejecución de las acciones del Plan Maestro de Planeación, seguimiento y evaluación vigencia 2022</t>
  </si>
  <si>
    <t>Fortalecimiento de las capacidades internas para la elaboracion de los estudios previos de los estructuradores de proceso.</t>
  </si>
  <si>
    <t>Definir las capacitaciones requeridas en la entidad para fortalecer los procesos de la gestión, precontractual, contractual y postcontractual</t>
  </si>
  <si>
    <t>Ejecutar las capacitaciones definidas</t>
  </si>
  <si>
    <t>Aplicar el instrumento de medición de la percepción sobre las acciones de capacitación adelantadas y analizar los resultados con recomendaciones para la mejora</t>
  </si>
  <si>
    <t>Implementación del PINAR 2021</t>
  </si>
  <si>
    <t>Formular el plan de acción de actividades de Gestión Documental para la vigencia 2022</t>
  </si>
  <si>
    <t>Revisar y/o actualizar, en caso de ser necesario, las Tablas de Retención Documental de la Entidad</t>
  </si>
  <si>
    <t>Ejecución del plan de acción de actividades de Gestión Documental formulado para la vigencia 2022</t>
  </si>
  <si>
    <t>10,84</t>
  </si>
  <si>
    <t>Revisar, actualizar y aplicar el instrumento de medición de la percepción de Gestión Documental y analizar los resultados</t>
  </si>
  <si>
    <t>Estructuración y puesta en marcha del Observatorio de Cooperación Internacional</t>
  </si>
  <si>
    <t>40,4</t>
  </si>
  <si>
    <t>Acompañar a las direcciones técnicas en la definición del plan de trabajo para la puesta en marcha del observatorio</t>
  </si>
  <si>
    <t>Proyectar, a partir de insumos técnicos, el acto administrativo por el cual se adopte el observatorio</t>
  </si>
  <si>
    <t>Estructurar y mantener actualizado el micrositio del observatorio</t>
  </si>
  <si>
    <t>Ejecutar las acciones del plan de trabajo a cargo de la Dirección de Coordinación Internacional</t>
  </si>
  <si>
    <t>Ejecutar las acciones del plan de trabajo a cargo de la Dirección de Demanda</t>
  </si>
  <si>
    <t>Ejecutar las acciones del plan de trabajo a cargo de la Dirección de Oferta, en el marco del hub de conocimiento</t>
  </si>
  <si>
    <t>Realizar seguimiento y actualización a la implementación del plan de trabajo para la puesta en marcha del observatorio.</t>
  </si>
  <si>
    <t>Plan Anticorrupción y Atención al Ciudadano 2022</t>
  </si>
  <si>
    <t>27,56</t>
  </si>
  <si>
    <t>Gestión de Riesgos de Corrupción</t>
  </si>
  <si>
    <t>41,5</t>
  </si>
  <si>
    <t>Actualizar y publicar el Mapa de Riesgos de Corrupción en la sede electrónica de la entidad</t>
  </si>
  <si>
    <t>Actualizar y publicar la Política de Gestión del Riesgo</t>
  </si>
  <si>
    <t>Monitorear, hacer seguimiento y revisión a los riesgos de corrupción, tratamientos y controles</t>
  </si>
  <si>
    <t>Evaluar la gestión de riesgos de la entidad en cumplimiento de las responsabilidades de la primera y segunda línea defensa</t>
  </si>
  <si>
    <t>Rendición de Cuentas</t>
  </si>
  <si>
    <t>12,69</t>
  </si>
  <si>
    <t>Publicar de boletín virtual La Cooperación es de todos</t>
  </si>
  <si>
    <t>14,3</t>
  </si>
  <si>
    <t>Elaborar y socializar con cooperantes y partes interesadas el documento de análisis del comportamiento de la Cooperación Internacional no reembolsable 2021</t>
  </si>
  <si>
    <t>Elaborar y socializar con socios del Sur Global y partes interesadas el documento de análisis del Comportamiento de la Cooperación Sur - Sur en 2021.</t>
  </si>
  <si>
    <t>Realizar ejercicio de diálogo de Alianzas con Resultados con las fuentes oficiales y no oficiales, de los resultados obtenidos de la gestión y coordinación de la cooperación internacional durante la vigencia 2022.</t>
  </si>
  <si>
    <t>Realizar por parte de la Dirección de Coordinación Interinstitucional al menos un evento que incluya el componente de Rendición de Cuentas</t>
  </si>
  <si>
    <t>Realizar y evaluar la audiencia pública de rendición de cuentas, y publicar el informe en página web</t>
  </si>
  <si>
    <t>Diseñar e implementar la estrategia para producir y reportar/divulgar la información relacionada con los avances de la entidad del aporte a la implementación del Acuerdo de Paz de acuerdo a lineamientos del DAPRE, Consejería para la Estabilización y</t>
  </si>
  <si>
    <t>14,2</t>
  </si>
  <si>
    <t>MECANISMOS PARA MEJORAR LA ATENCIÓN AL CIUDADANO</t>
  </si>
  <si>
    <t>30,48</t>
  </si>
  <si>
    <t>Brindar asesoría externa para el recibo en el país de donaciones en especie</t>
  </si>
  <si>
    <t>7,1</t>
  </si>
  <si>
    <t>Brindar asesoría externa sobre el servicio de administración de recursos de cooperación internacional no reembolsable</t>
  </si>
  <si>
    <t>Incorporar mejoras al formulario de PQRSD</t>
  </si>
  <si>
    <t>Realizar acciones que permitan mejorar el uso y aseguramiento de la página web.</t>
  </si>
  <si>
    <t>Orientar la capacitación para un manejo eficiente y oportuno al Derecho de Petición</t>
  </si>
  <si>
    <t>Divulgar e implementar el protocolo de atención telefónica y virtual, en los meses de marzo y julio de 2022</t>
  </si>
  <si>
    <t>Consolidar y publicar en el SIGEPRE del instrumento institucional para la medición de la percepción frente a la prestación de los servicios misionales de la información recibida de (DCI, OFERTA y DEMANDA)</t>
  </si>
  <si>
    <t>Medir la percepción del servicio al ciudadano frente a la atención de las PQRSD y públicar la información en SIGEPRE y en Brujula</t>
  </si>
  <si>
    <t>Aplicar incentivos para destacar el desempeño de los servidores en relación al servicio prestado al ciudadano.</t>
  </si>
  <si>
    <t>Realizar mejoras sobre el portal de servicio de la Agencia.</t>
  </si>
  <si>
    <t>Incorporar mejoras al espacio de preguntas frecuentes de la sede electrónica de la entidad</t>
  </si>
  <si>
    <t>Implementar acciones para mejorar la accesibilidad a la información y canales de atención dispuestos por la entidad</t>
  </si>
  <si>
    <t>Implementar los procesos de constancia de registro de proyectos y emisión de Certificados de Utilidad Común y brindar capacitaciones a los actores vinculados a dichos procesos (Entidades nacionales y/o territoriales, Cooperantes Internacionales)</t>
  </si>
  <si>
    <t>Medir la satisfacción del ciudadano frente a los diferentes canales de comunicación dispuestos por la entidad</t>
  </si>
  <si>
    <t>7,7</t>
  </si>
  <si>
    <t>MECANISMOS DE TRANSPARENCIA Y ACCESO A LA INFORMACIÓN</t>
  </si>
  <si>
    <t>29,12</t>
  </si>
  <si>
    <t>Consolidar y publicar el informe de las respuestas oportunamente a las solicitudes de PQRSD presentadas por la ciudadanía durante la vigencia n los términos estipulados por la ley 1712 de 2014.</t>
  </si>
  <si>
    <t>Depurar y mantener actualizado el esquema de publicaciones en los términos estipulados por la ley 1712 de 2014</t>
  </si>
  <si>
    <t>Hacer seguimiento y actualizar el acceso a contenidos de la página web, según lo estipulado en la Ley 1712 de 2014 y su reglamentación</t>
  </si>
  <si>
    <t>Adelantar capacitación ORFEO.</t>
  </si>
  <si>
    <t>Evaluar la percepción frente a la Gestión Documental de la Entidad</t>
  </si>
  <si>
    <t>Seguimiento y verificación al cumplimiento de los requisitos de la Ley 1712 de 2014.</t>
  </si>
  <si>
    <t>Mantener actualizado el normo grama de la entidad</t>
  </si>
  <si>
    <t>INICIATIVAS ADICIONALES (INTEGRIDAD)</t>
  </si>
  <si>
    <t>27,5</t>
  </si>
  <si>
    <t>Documentar el procedimiento para el control y seguimiento de las declaraciones de conflicto de intereses que ingresan por los canales dispuestos por la Entidad.</t>
  </si>
  <si>
    <t>Fortalecer las competencias de los servidores de APC Colombia en materia de integridad y lucha contra la corrupcion</t>
  </si>
  <si>
    <t>Realizar acciones para la promoción de los valores del servicio público y el código de integridad al interior de la entidad y medir su apropiación</t>
  </si>
  <si>
    <t>Diseñar y realizar campaña referente al tema anticorrupción</t>
  </si>
  <si>
    <r>
      <t>Informe de balance o cierre de los proyectos</t>
    </r>
    <r>
      <rPr>
        <sz val="11"/>
        <color rgb="FFFF0000"/>
        <rFont val="Calibri"/>
        <family val="2"/>
        <scheme val="minor"/>
      </rPr>
      <t xml:space="preserve"> Hacer seguimiento a los proyectos en doble vía con países de América Latina y el Caribe</t>
    </r>
  </si>
  <si>
    <r>
      <t>Informe de balance o cierre de los proyectos</t>
    </r>
    <r>
      <rPr>
        <sz val="11"/>
        <color rgb="FFFF0000"/>
        <rFont val="Calibri"/>
        <family val="2"/>
        <scheme val="minor"/>
      </rPr>
      <t xml:space="preserve"> </t>
    </r>
  </si>
  <si>
    <t xml:space="preserve">Fecha inicio </t>
  </si>
  <si>
    <t>fecha final</t>
  </si>
  <si>
    <t>Efectuar análisis del cumplimiento al Plan de Acción de Comunicaciones</t>
  </si>
  <si>
    <t>Implementación del PINAR 2022</t>
  </si>
  <si>
    <t>Link que se anexa no permite acceder a las evidencias</t>
  </si>
  <si>
    <t>EL desarrollo de la actividad se ha llevado acabo conforme a lo programado</t>
  </si>
  <si>
    <t>Se avanzó en desarrollo de la actividad como se previo</t>
  </si>
  <si>
    <t>Se realzo el avance del proyecto, acorde con el desarrollo de cada una de las actividades según su respectiva programación</t>
  </si>
  <si>
    <t>Se realizó el avance del entregable acorde con el desarrollo de las actividades, según lo planeado, sin embargo, las evidencias aportadas de la actividad de seguimiento a los planes no es concordante con la señalada cuando se genero el proyecto.</t>
  </si>
  <si>
    <t>Se acompaño la realización de la macrorueda, se efectuo acompañamiento técnico en las reuniones bilaterales</t>
  </si>
  <si>
    <t>Durante el primer semestre se desarrollaron las actividades del proyecto de acuerdo a lo programado en términos generales, no obstante, en cuanto a la actividad "Brindar Acompañamiento técnico a 1 Estrategia País y/o Acuerdos Marcos de Cooperación", el avance unicamente es del 10%, no se mencionan las razones que impidieron un avance mayor.</t>
  </si>
  <si>
    <t>Durante el 1º semestre se realizó la identificación y priorización de los proyectos como se programó, con lo cual se cumplio con esa actividad, sin embargo aún las actividades de suscribir convenión y supervisar la ejecución de los mismos, a partir del 2º semestre de 2022, se visualiza un demora en la ejecución del proyecto, por cuanto el avance únicamente es del 25% en prmedio, lo que al mismo tiempo denota poco tiempo para el desarrollo de las actividades pendientes de ejecutar.</t>
  </si>
  <si>
    <t>El avance promedio del proyecto es bajo (29.5), ello por cuanto el avance de la actividad de ejecución de recursos que es la que mas peso tiene, reporta unicamente un avance del 30%, aunado a que existen actividades como la de "Gestionar las acciones necesarias para la recolección y elaboración de documentos técnicos que permitan dar inicio a los procesos de contratación" y la de "Programar la distribución y ejecución de los recursos entregados en administración, conforme a la voluntad del donante y en coordinación con el aliado técnico", as cuales no se entiende como no presentan un mayor porcentaje de avance, considerando que de ellas depende efectuar los registros presupuestales, los cuales a 30 de junio representan el 84.4% de la apropiación asignada al proyecto.
Finalmente se ha observado también que existen actividades que no le aportan al desarrollo del proyecto como la de "Revisar y actualizar la documentación asociada al proceso de administración de recursos de cooperación internacional no reembolsable", la cual presenta el manual de administración de recursos, al cual no se evidencia cuales son los ajustes que le hacen al documento, y respecto a la actividad de realizar seguimiento, para la cual se presentan los informes preentados por los proveedores, no hay un informe elaborado por la entidad que manifieste la aceptación, reparos u observaciones a la información suministrada, por consiguiente se concluye que no hay informes.</t>
  </si>
  <si>
    <t>El proyecto presenta un bajo nivel de ejecución, no obstante la fecha en que inicio, es necesario revisar y ajustar la programación para efectuar el seguimiento a los proyecyos objeto del desarrollo de la actividad.</t>
  </si>
  <si>
    <t>El proyecto se ha desarrollado acorde con lo previsto, sin embargo, respecto a los soportes de la actividad "Realizar los trámites correspondientes para que las donaciones en especie sean canalizadas hacia los beneficiarios finales, despues de recibir confirmación de la nacionalización de la mercancia", los soportes no son claros especificamente para el caso del acta de entega de medicamentos, donde la fecha entrega no se puede determinar con claridad (marzo de 2021 o marzo), sumado a ello, se menciona que los bienes los recibe el beneficiario final y sinembargo aparece firma de recibido e quien los va a entregar.</t>
  </si>
  <si>
    <t>El avance del proyecto se encuentra acorde con lo programado, el documento se encuentra en borrador, en cuanto a la actividad "Construir un manual de ayuda al usuario para el registro de proyectos de cooperación ante la Agencia", unque se previo el inicio de la actividad el 1º de junio, la misma al cierre del semestr, aún no se había iniciado.</t>
  </si>
  <si>
    <t>El avance del proyecto es de 16.7 en promedio, se inicio la elaboración de un curso Col-Col y se suscribio acuerdo con la UNGRD, respecto a la difusión de los productos, la actividad inició en el 2º semestre de 2022</t>
  </si>
  <si>
    <t>Durante el semestre se realizó el seguimiento a tres proyectos con enfoque tecnológico, con el fin de garantizar su finalización a diciembre 31 de 2022, por lo anterior no se ha avanzado de manera importante en la elaboración del informe de los mencionados proyectos, es necesario garantizar que las dos actividades se cumplirán a 31 de diciembre de 2022, por lo que es necesario revisar y ajustar si a ello ahay lugar los cronogramas de ejecución de las actividades.</t>
  </si>
  <si>
    <t>EL avance del proyecto se ha realizado conforme a lo planeado, queda pendiente para culminar en el 2º semestre las actividades de desarrollo y seguimiento de las actividades del plan maestro.</t>
  </si>
  <si>
    <t>Se ha avanzado en el desarrollo del proyecto conforme a lo programado, se establecieron 2 capacitaciones, (una sobre gestión precontractual  en mayo  y en octubre sobre gestión contractual y postcontractual).</t>
  </si>
  <si>
    <t>Se avanzo en el desarrollo de cada una de las actividades inherentes al proyecto conforme al desarrollo del plan de trabajo establecido.</t>
  </si>
  <si>
    <t>Durante el 1º trimestre  se avanzó en el desarrollo de las tareas tendientes al desarrollo de la actividad, sin embargo dado el avance de la actividad, no se muestra avance en la ejecución presupuestal, la cual es de $43.8 millones</t>
  </si>
  <si>
    <t>Presupuesto</t>
  </si>
  <si>
    <t xml:space="preserve">Se avanzo en el desarrollo del proyecto, no obstente no se pudieron ver las evidencias del informe del avance de la actividad "Llevar a cabo actividades de fortalecimiento de capacidades en gestión de cooperación internacional, orientadas a actores territoriales y nacionales",la cual además dado el avance de la actividad no registra avance en la ejecución presupuestal, acorde con los recursos asignados;  por otra parte, se culmino la actividad "Apoyar la articulación de los actores nacionales públicos y privados, en el ejercicio de la macrorueda de cooperación con la filantropía internacional". </t>
  </si>
  <si>
    <t>Se ha venido desarrollando el proyecto conforme a lo programado, es decir, se han realizado acorde a lo programado 5 intercambios Col-Col y se ha, efectuado seguimiento a 6 intercambios, con base en una meta de 9 para la vigencia. No obstante lo anterior, no se muestra avance en la ejecución presupuestal de los recursos apropiados para el desarrollo de la actividad "Desarrollar encuentros de intercambio Col-Col".</t>
  </si>
  <si>
    <t>El proyeecto presenta un avance del 53% en promedio, no obstante, el avance manifestado del desarrollo de la actividad "Implementar las actividades del plan estratégico de tecnologias de la información durante y realizar seguimiento a su ejecución"  no es coherente con el porcentaje de avance de la misma, , ademas por cuanto dicha actividad tieene asignados recursos y estos aún no ha iniciado su ejecución, lo mismo en relación con la actividad "Gestionar las acciones necesarias para obtener la certificación en la norma NTC ISO 27001:2013", a la cual también le fueron asignados recursos.</t>
  </si>
  <si>
    <r>
      <t xml:space="preserve">Plan de Acción 2022
</t>
    </r>
    <r>
      <rPr>
        <sz val="11"/>
        <color theme="1"/>
        <rFont val="Calibri"/>
        <family val="2"/>
        <scheme val="minor"/>
      </rPr>
      <t>Seguimiento a Junio 30 de 2022</t>
    </r>
  </si>
  <si>
    <t>Realizar mesas de trabajo interinstitucional con entidades aliadas técnicas, beneficiarias, ejecutoras y oferentes de cooperación internacional técnica y financiera no reembolsable, a solicitud de las Direcciones Técnicas y áreas de trabajo de la Agencia</t>
  </si>
  <si>
    <t>Durante le primer semestre se avanzo en el desarrollo del entregable, se formularon los respectivos planes, no obstante, en cuanto al seguimiento al avance en la ejecución del PETH, no se cuplio la meta del 50% trevista, no se mencionan las razones que impidieron  desarrollar la meta en el período. Por otra parte se evidencio avance de la actividad de realizar análisis de los resultados de la implementación de los planes, la cual se prevío iniciar en diciembre de 2022.. por otra parte, dado el avance de la ejecución de las actividades, no se muestra avance en la ejecución de los recursos asignados para el desarrollo de la actividad "Gestionar, orientar la ejecución y desarrollo de los planes formulados que conforman el PETH".</t>
  </si>
  <si>
    <t xml:space="preserve">Indicador </t>
  </si>
  <si>
    <t>Actividades</t>
  </si>
  <si>
    <t>Descripción</t>
  </si>
  <si>
    <t>Observaciones al avance del proyecto</t>
  </si>
  <si>
    <t>Meta
Anual</t>
  </si>
  <si>
    <r>
      <t xml:space="preserve">Alianzas estratégicas de Oferta y Demanda de CSS establecidas a través alianzas público privadas, acuerdos de contribución o donaciones dirigidas a apalancar planes de trabajo  </t>
    </r>
    <r>
      <rPr>
        <sz val="20"/>
        <color theme="1"/>
        <rFont val="Calibri"/>
        <family val="2"/>
        <scheme val="minor"/>
      </rPr>
      <t>(*)</t>
    </r>
  </si>
  <si>
    <r>
      <t xml:space="preserve">Implementación de la política de prevención de daño antijurídico en las vigencias 2022  </t>
    </r>
    <r>
      <rPr>
        <sz val="20"/>
        <color theme="1"/>
        <rFont val="Calibri"/>
        <family val="2"/>
        <scheme val="minor"/>
      </rPr>
      <t xml:space="preserve"> (*)</t>
    </r>
  </si>
  <si>
    <r>
      <t xml:space="preserve">Implementación del Plan Estratégico de Comunicaciones (PEC) en la vigencia 2022  </t>
    </r>
    <r>
      <rPr>
        <sz val="20"/>
        <color theme="1"/>
        <rFont val="Calibri"/>
        <family val="2"/>
        <scheme val="minor"/>
      </rPr>
      <t xml:space="preserve"> (*)</t>
    </r>
  </si>
  <si>
    <r>
      <t xml:space="preserve">Establecimiento de 2 nuevos mecanismos de cooperación internacional con socios tradicionales y/o no tradicionales    </t>
    </r>
    <r>
      <rPr>
        <sz val="20"/>
        <color theme="1"/>
        <rFont val="Calibri"/>
        <family val="2"/>
        <scheme val="minor"/>
      </rPr>
      <t>(*)</t>
    </r>
  </si>
  <si>
    <r>
      <t xml:space="preserve">Identificación, cofinanciación y seguimiento a 6 proyectos de cooperación internacional con recursos de contrapartida nacional, alineados con la ENCI 2019-2022   </t>
    </r>
    <r>
      <rPr>
        <sz val="20"/>
        <color theme="1"/>
        <rFont val="Calibri"/>
        <family val="2"/>
        <scheme val="minor"/>
      </rPr>
      <t>(*)</t>
    </r>
  </si>
  <si>
    <r>
      <t xml:space="preserve">Canalización de donaciones en especie  </t>
    </r>
    <r>
      <rPr>
        <sz val="20"/>
        <color theme="1"/>
        <rFont val="Calibri"/>
        <family val="2"/>
        <scheme val="minor"/>
      </rPr>
      <t xml:space="preserve"> (*)</t>
    </r>
  </si>
  <si>
    <r>
      <t xml:space="preserve">Proyectos de Cooperación Sur-Sur ejecutados en doble vía con países de América Latina y el Caribe. (Megameta) </t>
    </r>
    <r>
      <rPr>
        <sz val="20"/>
        <color theme="1"/>
        <rFont val="Calibri"/>
        <family val="2"/>
        <scheme val="minor"/>
      </rPr>
      <t xml:space="preserve"> (*)</t>
    </r>
  </si>
  <si>
    <r>
      <t xml:space="preserve">Elaboración y socialización de documentos de análisis de la Asistencia Oficial al Desarrollo (AOD) que recibe el país   </t>
    </r>
    <r>
      <rPr>
        <sz val="20"/>
        <color theme="1"/>
        <rFont val="Calibri"/>
        <family val="2"/>
        <scheme val="minor"/>
      </rPr>
      <t>(*)</t>
    </r>
  </si>
  <si>
    <t>El proyecto se ha venido ejecutando conforme a lo programado, sin embargo, la ejecución del proyecto solamente es del 30%. No obstante lo anterior, el proyecto no muestra avance en la ejecución de los recursos asignados</t>
  </si>
  <si>
    <t>El proyecto avanza en la ejecución acorde con lo previsto, sin embargo los soportes no concuerdan con los señalados en el proyecto y algunos no se pudieron consultar.  No obstante lo anterior, el proyecto no muestra avance en la ejecución de los recursos asignados.</t>
  </si>
  <si>
    <t>(*) : Para estos entregables, como se puede apreciar, el avance de la meta anual del indicador a la fecha de corte y el avance porcentual promedio de las actividadesdel entregable, evidencia falta de coherencia por defecto o por exceso en el avance de uno y otro, es decir pareciera como si el avance de las actividades no incidiera para el alcance de la meta. Se exceptúa de este criterio en lo relacionado con el indicador del entregable "Alineación de al menos el 80% de la Cooperación Internacional a las prioridades definidas en la ENCI 2019-2022", por cuanto las metas son independientes, crecientes para cada período, hasta llegar a un mínimo 80% en el último período. Existen otro tipo de indicadores en que la meta es alcanzar en el último período la totalidad de la meta anual, para lo cual se recomienda en un futuro establecer para cada perído como meta parcial, avances porcentuales, hasta llegar a un 100% en el último perído.</t>
  </si>
  <si>
    <t>Entregable/Proyecto</t>
  </si>
  <si>
    <t>El avance del desarrollo del proyecto es bajo considerando el tiempo transcurrido de la vigencia, únicamente se elaboró el Plan de Acción de las actividades a desarrollar de Gestión documental para la vigencia, sin embargo, en la descripción de las tareas realizadas se menciona una modificación al Plan, aunque no se presenta.
Respecto al avance de las demás actividades, se presentan borradores de documentos como el Plan de transferencias documentales, que como tal, es un Plan de unas capacitaciones en transferencia documental, no como van a realizarse las transferencias.
En cuanto a la actividad de "Revisar, actualizar y aplicar el instrumento de medición de la percepción de Gestión Documental y analizar los resultados" no se presenta la revisión y actualización del insttrumento, sin embargo, se presenta el informe y tabulación de la aplicación del instrumento. Por otra parte, menciona que no se presenta avance de la actividad en el 2º trimestre porque la actividad inicia en el cuarto trimestre, Sin embargo el responsable de la actividad presentó avance de la actividad en el primer trimestre, decir, parece que hay una confusión respecto al avance de la actividad.
Con base en lo anterior, se infiere que el avance está sobre estimado, aún con el retraso que se evidencia, no se proponen acciones para garantizar que el plan se pueda desarrollar a cabalidad en lo que resta de la vigencia. de acuerdo con el avance presentado, no se presenta ejecución de los recursos apropiados para la actividad de ejecución del Plan</t>
  </si>
  <si>
    <t xml:space="preserve">Avance del Indicador </t>
  </si>
  <si>
    <t>1º trimestre</t>
  </si>
  <si>
    <t>2º trimestre</t>
  </si>
  <si>
    <t>3º trimestre</t>
  </si>
  <si>
    <t>4º trimestre</t>
  </si>
  <si>
    <t>Meta</t>
  </si>
  <si>
    <t xml:space="preserve">Avance </t>
  </si>
  <si>
    <t>ACUMULADO</t>
  </si>
  <si>
    <t>PROCESO</t>
  </si>
  <si>
    <t>AVANCE PROMEDIO</t>
  </si>
  <si>
    <t>AVANCE ENTIDAD</t>
  </si>
  <si>
    <t>Identificación y Priorización</t>
  </si>
  <si>
    <t>Preparación y Formulación</t>
  </si>
  <si>
    <t>Implementación y Seguimiento</t>
  </si>
  <si>
    <t>Direccionamiento Estratégico</t>
  </si>
  <si>
    <t>Gestión de Comunicaciones</t>
  </si>
  <si>
    <t>Gestión de Talento Humano</t>
  </si>
  <si>
    <t>Gestión Contractual</t>
  </si>
  <si>
    <t>Gestión Administrativa</t>
  </si>
  <si>
    <t>Gestión de Tecnologías de la información y las Comunicaciones</t>
  </si>
  <si>
    <t>Gestión Jurídica</t>
  </si>
  <si>
    <t>Evaluación, Control y Mejora</t>
  </si>
  <si>
    <t>Administración de Recursos</t>
  </si>
  <si>
    <t>AVANCE PLAN DE ACCIÓN A JUNIO 30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</si>
</sst>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color rgb="FF000000"/>
      <name val="Segoe UI"/>
      <family val="2"/>
    </font>
    <font>
      <b/>
      <sz val="20"/>
      <color theme="1"/>
      <name val="Calibri"/>
      <family val="2"/>
      <scheme val="minor"/>
    </font>
    <font>
      <sz val="20"/>
      <color theme="1"/>
      <name val="Calibri"/>
      <family val="2"/>
      <scheme val="minor"/>
    </font>
    <font>
      <sz val="9"/>
      <color indexed="81"/>
      <name val="Tahoma"/>
      <family val="2"/>
    </font>
    <font>
      <b/>
      <sz val="9"/>
      <color indexed="81"/>
      <name val="Tahoma"/>
      <family val="2"/>
    </font>
    <font>
      <b/>
      <sz val="16"/>
      <color theme="1"/>
      <name val="Calibri"/>
      <family val="2"/>
      <scheme val="minor"/>
    </font>
    <font>
      <sz val="16"/>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3" tint="0.79998168889431442"/>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style="thin">
        <color rgb="FF000000"/>
      </right>
      <top/>
      <bottom style="thin">
        <color indexed="64"/>
      </bottom>
      <diagonal/>
    </border>
    <border>
      <left/>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95">
    <xf numFmtId="0" fontId="0" fillId="0" borderId="0" xfId="0"/>
    <xf numFmtId="0" fontId="16" fillId="0" borderId="10" xfId="0" applyFont="1" applyBorder="1" applyAlignment="1">
      <alignment horizontal="center" vertical="center" wrapText="1"/>
    </xf>
    <xf numFmtId="0" fontId="0" fillId="0" borderId="10" xfId="0" applyBorder="1" applyAlignment="1">
      <alignment wrapText="1"/>
    </xf>
    <xf numFmtId="0" fontId="0" fillId="33" borderId="10" xfId="0" applyFill="1" applyBorder="1" applyAlignment="1">
      <alignment wrapText="1"/>
    </xf>
    <xf numFmtId="0" fontId="0" fillId="0" borderId="10" xfId="0" applyBorder="1" applyAlignment="1">
      <alignment vertical="center" wrapText="1"/>
    </xf>
    <xf numFmtId="2" fontId="0" fillId="0" borderId="10" xfId="0" applyNumberFormat="1" applyBorder="1" applyAlignment="1">
      <alignment vertical="center" wrapText="1"/>
    </xf>
    <xf numFmtId="0" fontId="0" fillId="34" borderId="10" xfId="0" applyFill="1" applyBorder="1" applyAlignment="1">
      <alignment wrapText="1"/>
    </xf>
    <xf numFmtId="0" fontId="18" fillId="0" borderId="0" xfId="0" applyFont="1"/>
    <xf numFmtId="0" fontId="19" fillId="0" borderId="0" xfId="0" applyFont="1" applyAlignment="1">
      <alignment vertical="center" wrapText="1"/>
    </xf>
    <xf numFmtId="14" fontId="0" fillId="0" borderId="10" xfId="0" applyNumberFormat="1" applyBorder="1" applyAlignment="1">
      <alignment wrapText="1"/>
    </xf>
    <xf numFmtId="9" fontId="0" fillId="0" borderId="0" xfId="42" applyNumberFormat="1" applyFont="1"/>
    <xf numFmtId="10" fontId="0" fillId="0" borderId="10" xfId="42" applyNumberFormat="1" applyFont="1" applyBorder="1" applyAlignment="1">
      <alignment horizontal="center" vertical="center" wrapText="1"/>
    </xf>
    <xf numFmtId="164" fontId="0" fillId="0" borderId="10" xfId="42" applyNumberFormat="1" applyFont="1" applyBorder="1" applyAlignment="1">
      <alignment horizontal="right" vertical="center" wrapText="1"/>
    </xf>
    <xf numFmtId="164" fontId="0" fillId="0" borderId="11" xfId="42" applyNumberFormat="1" applyFont="1" applyBorder="1" applyAlignment="1">
      <alignment horizontal="right" vertical="center" wrapText="1"/>
    </xf>
    <xf numFmtId="9" fontId="0" fillId="0" borderId="10" xfId="42" applyFont="1" applyBorder="1" applyAlignment="1">
      <alignment vertical="center" wrapText="1"/>
    </xf>
    <xf numFmtId="164" fontId="0" fillId="0" borderId="10" xfId="42" applyNumberFormat="1" applyFont="1" applyFill="1" applyBorder="1" applyAlignment="1">
      <alignment horizontal="right" vertical="center" wrapText="1"/>
    </xf>
    <xf numFmtId="0" fontId="0" fillId="0" borderId="18" xfId="0" applyBorder="1" applyAlignment="1">
      <alignment horizontal="justify" vertical="top"/>
    </xf>
    <xf numFmtId="0" fontId="0" fillId="0" borderId="16" xfId="0" applyBorder="1" applyAlignment="1">
      <alignment wrapText="1"/>
    </xf>
    <xf numFmtId="43" fontId="0" fillId="0" borderId="0" xfId="43" applyFont="1"/>
    <xf numFmtId="43" fontId="0" fillId="0" borderId="10" xfId="43" applyFont="1" applyBorder="1" applyAlignment="1">
      <alignment wrapText="1"/>
    </xf>
    <xf numFmtId="43" fontId="0" fillId="34" borderId="10" xfId="43" applyFont="1" applyFill="1" applyBorder="1" applyAlignment="1">
      <alignment wrapText="1"/>
    </xf>
    <xf numFmtId="43" fontId="0" fillId="34" borderId="10" xfId="43" applyFont="1" applyFill="1" applyBorder="1" applyAlignment="1">
      <alignment vertical="center" wrapText="1"/>
    </xf>
    <xf numFmtId="43" fontId="0" fillId="0" borderId="14" xfId="43" applyFont="1" applyBorder="1" applyAlignment="1">
      <alignment vertical="center" wrapText="1"/>
    </xf>
    <xf numFmtId="43" fontId="0" fillId="0" borderId="16" xfId="43" applyFont="1" applyBorder="1" applyAlignment="1">
      <alignment vertical="center" wrapText="1"/>
    </xf>
    <xf numFmtId="0" fontId="0" fillId="34" borderId="11" xfId="0" applyFill="1" applyBorder="1" applyAlignment="1">
      <alignment wrapText="1"/>
    </xf>
    <xf numFmtId="14" fontId="0" fillId="0" borderId="13" xfId="0" applyNumberFormat="1" applyBorder="1" applyAlignment="1">
      <alignment wrapText="1"/>
    </xf>
    <xf numFmtId="43" fontId="0" fillId="0" borderId="18" xfId="43" applyFont="1" applyBorder="1" applyAlignment="1">
      <alignment vertical="center" wrapText="1"/>
    </xf>
    <xf numFmtId="0" fontId="16" fillId="0" borderId="16" xfId="0" applyFont="1" applyBorder="1" applyAlignment="1">
      <alignment horizontal="center" vertical="center" wrapText="1"/>
    </xf>
    <xf numFmtId="0" fontId="0" fillId="0" borderId="10" xfId="0" applyFill="1" applyBorder="1" applyAlignment="1">
      <alignment wrapText="1"/>
    </xf>
    <xf numFmtId="43" fontId="0" fillId="0" borderId="10" xfId="43" applyFont="1" applyFill="1" applyBorder="1" applyAlignment="1">
      <alignment wrapText="1"/>
    </xf>
    <xf numFmtId="0" fontId="16" fillId="0" borderId="18" xfId="0" applyFont="1" applyBorder="1" applyAlignment="1">
      <alignment horizontal="center" vertical="center" wrapText="1"/>
    </xf>
    <xf numFmtId="9" fontId="16" fillId="0" borderId="26" xfId="42" applyNumberFormat="1" applyFont="1" applyBorder="1" applyAlignment="1">
      <alignment horizontal="center" vertical="center" wrapText="1"/>
    </xf>
    <xf numFmtId="43" fontId="0" fillId="0" borderId="16" xfId="43" applyFont="1" applyBorder="1" applyAlignment="1">
      <alignment wrapText="1"/>
    </xf>
    <xf numFmtId="14" fontId="0" fillId="0" borderId="16" xfId="0" applyNumberFormat="1" applyBorder="1" applyAlignment="1">
      <alignment wrapText="1"/>
    </xf>
    <xf numFmtId="9" fontId="0" fillId="0" borderId="16" xfId="42" applyFont="1" applyBorder="1" applyAlignment="1">
      <alignment vertical="center" wrapText="1"/>
    </xf>
    <xf numFmtId="164" fontId="0" fillId="0" borderId="16" xfId="42" applyNumberFormat="1" applyFont="1" applyFill="1" applyBorder="1" applyAlignment="1">
      <alignment horizontal="right" vertical="center" wrapText="1"/>
    </xf>
    <xf numFmtId="0" fontId="16" fillId="0" borderId="18" xfId="0" applyFont="1" applyBorder="1" applyAlignment="1">
      <alignment vertical="center" wrapText="1"/>
    </xf>
    <xf numFmtId="43" fontId="16" fillId="0" borderId="18" xfId="43" applyFont="1" applyBorder="1" applyAlignment="1">
      <alignment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34" borderId="10" xfId="0" applyFill="1" applyBorder="1" applyAlignment="1">
      <alignment horizontal="center" vertical="center" wrapText="1"/>
    </xf>
    <xf numFmtId="0" fontId="0" fillId="0" borderId="14" xfId="0" applyBorder="1" applyAlignment="1">
      <alignment horizontal="center" vertical="center" wrapText="1"/>
    </xf>
    <xf numFmtId="43" fontId="0" fillId="0" borderId="14" xfId="43" applyFont="1" applyBorder="1" applyAlignment="1">
      <alignment wrapText="1"/>
    </xf>
    <xf numFmtId="0" fontId="16" fillId="0" borderId="1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9" fontId="0" fillId="0" borderId="14" xfId="0" applyNumberFormat="1" applyFill="1" applyBorder="1" applyAlignment="1">
      <alignment horizontal="center" vertical="center" wrapText="1"/>
    </xf>
    <xf numFmtId="0" fontId="16" fillId="0" borderId="26"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5" xfId="0" applyFont="1" applyBorder="1" applyAlignment="1">
      <alignment horizontal="center" vertical="center" wrapText="1"/>
    </xf>
    <xf numFmtId="0" fontId="0" fillId="0" borderId="42" xfId="0" applyBorder="1" applyAlignment="1">
      <alignment horizontal="center" vertical="center" wrapText="1"/>
    </xf>
    <xf numFmtId="0" fontId="0" fillId="0" borderId="39" xfId="0" applyBorder="1" applyAlignment="1">
      <alignment horizontal="center" vertical="center" wrapText="1"/>
    </xf>
    <xf numFmtId="164" fontId="0" fillId="0" borderId="37" xfId="42" applyNumberFormat="1" applyFont="1" applyBorder="1" applyAlignment="1">
      <alignment horizontal="center" vertical="center" wrapText="1"/>
    </xf>
    <xf numFmtId="9" fontId="0" fillId="34" borderId="10" xfId="42" applyFont="1" applyFill="1" applyBorder="1" applyAlignment="1">
      <alignment horizontal="center" vertical="center" wrapText="1"/>
    </xf>
    <xf numFmtId="0" fontId="0" fillId="0" borderId="16" xfId="0" applyBorder="1" applyAlignment="1">
      <alignment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10" fontId="0" fillId="0" borderId="14" xfId="0" applyNumberFormat="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9" fontId="0" fillId="0" borderId="14" xfId="0" applyNumberFormat="1" applyFill="1" applyBorder="1" applyAlignment="1">
      <alignment horizontal="center" vertical="center" wrapText="1"/>
    </xf>
    <xf numFmtId="9" fontId="0" fillId="0" borderId="14" xfId="42" applyFont="1" applyBorder="1" applyAlignment="1">
      <alignment horizontal="center" vertical="center" wrapText="1"/>
    </xf>
    <xf numFmtId="9" fontId="0" fillId="0" borderId="15" xfId="42" applyFont="1" applyBorder="1" applyAlignment="1">
      <alignment horizontal="center" vertical="center" wrapText="1"/>
    </xf>
    <xf numFmtId="0" fontId="16" fillId="0" borderId="1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0" fillId="33" borderId="10" xfId="0" applyFill="1" applyBorder="1" applyAlignment="1">
      <alignment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21" fillId="0" borderId="0" xfId="0" applyFont="1" applyAlignment="1">
      <alignment horizontal="justify" vertical="top" wrapText="1"/>
    </xf>
    <xf numFmtId="0" fontId="16" fillId="0" borderId="31"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9" xfId="0" applyFont="1" applyBorder="1" applyAlignment="1">
      <alignment horizontal="center" vertical="center"/>
    </xf>
    <xf numFmtId="0" fontId="16" fillId="0" borderId="21" xfId="0" applyFont="1" applyBorder="1" applyAlignment="1">
      <alignment horizontal="center" vertical="center"/>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9" fontId="0" fillId="0" borderId="14" xfId="0" applyNumberFormat="1" applyBorder="1" applyAlignment="1">
      <alignment horizontal="center" vertical="center" wrapText="1"/>
    </xf>
    <xf numFmtId="0" fontId="0" fillId="0" borderId="15" xfId="0" applyBorder="1" applyAlignment="1">
      <alignment horizontal="center" vertical="center" wrapText="1"/>
    </xf>
    <xf numFmtId="10" fontId="0" fillId="0" borderId="14" xfId="0" applyNumberFormat="1" applyBorder="1" applyAlignment="1">
      <alignment horizontal="center" vertical="center" wrapText="1"/>
    </xf>
    <xf numFmtId="0" fontId="0" fillId="0" borderId="19" xfId="0" applyBorder="1" applyAlignment="1">
      <alignment horizontal="justify" vertical="top"/>
    </xf>
    <xf numFmtId="0" fontId="0" fillId="0" borderId="21" xfId="0" applyBorder="1" applyAlignment="1">
      <alignment horizontal="justify" vertical="top"/>
    </xf>
    <xf numFmtId="0" fontId="0" fillId="0" borderId="20" xfId="0" applyBorder="1" applyAlignment="1">
      <alignment horizontal="justify" vertical="top"/>
    </xf>
    <xf numFmtId="2" fontId="0" fillId="0" borderId="14" xfId="0" applyNumberFormat="1" applyBorder="1" applyAlignment="1">
      <alignment vertical="center" wrapText="1"/>
    </xf>
    <xf numFmtId="2" fontId="0" fillId="0" borderId="16" xfId="0" applyNumberFormat="1" applyBorder="1" applyAlignment="1">
      <alignment vertical="center" wrapText="1"/>
    </xf>
    <xf numFmtId="10" fontId="0" fillId="0" borderId="14" xfId="42" applyNumberFormat="1" applyFont="1" applyBorder="1" applyAlignment="1">
      <alignment horizontal="center" vertical="center" wrapText="1"/>
    </xf>
    <xf numFmtId="10" fontId="0" fillId="0" borderId="16" xfId="42" applyNumberFormat="1" applyFont="1" applyBorder="1" applyAlignment="1">
      <alignment horizontal="center" vertical="center" wrapText="1"/>
    </xf>
    <xf numFmtId="10" fontId="0" fillId="0" borderId="14" xfId="0" applyNumberFormat="1"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4" xfId="0" applyFill="1" applyBorder="1" applyAlignment="1">
      <alignment horizontal="center" vertical="center" wrapText="1"/>
    </xf>
    <xf numFmtId="43" fontId="0" fillId="0" borderId="14" xfId="43" applyFont="1" applyBorder="1" applyAlignment="1">
      <alignment horizontal="center" vertical="center" wrapText="1"/>
    </xf>
    <xf numFmtId="43" fontId="0" fillId="0" borderId="16" xfId="43" applyFont="1" applyBorder="1" applyAlignment="1">
      <alignment horizontal="center" vertical="center" wrapText="1"/>
    </xf>
    <xf numFmtId="2" fontId="0" fillId="0" borderId="15" xfId="0" applyNumberFormat="1" applyBorder="1" applyAlignment="1">
      <alignment vertical="center" wrapText="1"/>
    </xf>
    <xf numFmtId="10" fontId="0" fillId="0" borderId="15" xfId="42" applyNumberFormat="1" applyFont="1" applyBorder="1" applyAlignment="1">
      <alignment horizontal="center" vertical="center" wrapText="1"/>
    </xf>
    <xf numFmtId="0" fontId="20" fillId="0" borderId="18"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0" fillId="0" borderId="19" xfId="0" applyBorder="1" applyAlignment="1">
      <alignment horizontal="justify" vertical="top" wrapText="1"/>
    </xf>
    <xf numFmtId="9" fontId="0" fillId="0" borderId="14" xfId="42" applyFont="1" applyBorder="1" applyAlignment="1">
      <alignment horizontal="center" vertical="center" wrapText="1"/>
    </xf>
    <xf numFmtId="9" fontId="0" fillId="0" borderId="16" xfId="42" applyFont="1" applyBorder="1" applyAlignment="1">
      <alignment horizontal="center"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9" fontId="0" fillId="0" borderId="15" xfId="42" applyFont="1" applyBorder="1" applyAlignment="1">
      <alignment horizontal="center" vertical="center" wrapText="1"/>
    </xf>
    <xf numFmtId="0" fontId="0" fillId="0" borderId="14" xfId="0" applyFill="1" applyBorder="1" applyAlignment="1">
      <alignment vertical="center" wrapText="1"/>
    </xf>
    <xf numFmtId="0" fontId="0" fillId="0" borderId="16" xfId="0" applyFill="1" applyBorder="1" applyAlignment="1">
      <alignment vertical="center" wrapText="1"/>
    </xf>
    <xf numFmtId="9" fontId="0" fillId="0" borderId="14" xfId="0" applyNumberFormat="1" applyFill="1" applyBorder="1" applyAlignment="1">
      <alignment horizontal="center" vertical="center" wrapText="1"/>
    </xf>
    <xf numFmtId="0" fontId="0" fillId="0" borderId="24" xfId="0" applyBorder="1" applyAlignment="1">
      <alignment vertical="center" wrapText="1"/>
    </xf>
    <xf numFmtId="0" fontId="0" fillId="0" borderId="27" xfId="0" applyBorder="1" applyAlignment="1">
      <alignment vertical="center" wrapText="1"/>
    </xf>
    <xf numFmtId="0" fontId="0" fillId="0" borderId="26" xfId="0" applyBorder="1" applyAlignment="1">
      <alignment vertical="center" wrapTex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9" fontId="0" fillId="0" borderId="31" xfId="0" applyNumberFormat="1" applyBorder="1" applyAlignment="1">
      <alignment horizontal="center" vertical="center" wrapText="1"/>
    </xf>
    <xf numFmtId="0" fontId="0" fillId="0" borderId="20" xfId="0" applyBorder="1" applyAlignment="1">
      <alignment horizontal="center" vertical="center" wrapText="1"/>
    </xf>
    <xf numFmtId="2" fontId="0" fillId="0" borderId="25" xfId="0" applyNumberFormat="1" applyBorder="1" applyAlignment="1">
      <alignment vertical="center" wrapText="1"/>
    </xf>
    <xf numFmtId="2" fontId="0" fillId="0" borderId="28" xfId="0" applyNumberFormat="1" applyBorder="1" applyAlignment="1">
      <alignment vertical="center" wrapText="1"/>
    </xf>
    <xf numFmtId="0" fontId="0" fillId="34" borderId="14" xfId="0" applyFill="1" applyBorder="1" applyAlignment="1">
      <alignment vertical="center" wrapText="1"/>
    </xf>
    <xf numFmtId="0" fontId="0" fillId="34" borderId="15" xfId="0" applyFill="1" applyBorder="1" applyAlignment="1">
      <alignment vertical="center" wrapText="1"/>
    </xf>
    <xf numFmtId="0" fontId="0" fillId="34" borderId="16" xfId="0" applyFill="1" applyBorder="1" applyAlignment="1">
      <alignment vertical="center" wrapText="1"/>
    </xf>
    <xf numFmtId="164" fontId="0" fillId="0" borderId="14" xfId="42" applyNumberFormat="1" applyFont="1" applyFill="1" applyBorder="1" applyAlignment="1">
      <alignment horizontal="center" vertical="center" wrapText="1"/>
    </xf>
    <xf numFmtId="164" fontId="0" fillId="0" borderId="15" xfId="42" applyNumberFormat="1" applyFont="1" applyFill="1" applyBorder="1" applyAlignment="1">
      <alignment horizontal="center" vertical="center" wrapText="1"/>
    </xf>
    <xf numFmtId="164" fontId="0" fillId="0" borderId="16" xfId="42" applyNumberFormat="1" applyFont="1" applyFill="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0" fillId="33" borderId="14" xfId="0" applyFill="1" applyBorder="1" applyAlignment="1">
      <alignment vertical="center" wrapText="1"/>
    </xf>
    <xf numFmtId="0" fontId="0" fillId="33" borderId="16" xfId="0" applyFill="1" applyBorder="1" applyAlignment="1">
      <alignment vertical="center" wrapText="1"/>
    </xf>
    <xf numFmtId="0" fontId="0" fillId="33" borderId="15" xfId="0" applyFill="1" applyBorder="1" applyAlignment="1">
      <alignment vertical="center" wrapText="1"/>
    </xf>
    <xf numFmtId="9" fontId="0" fillId="0" borderId="15" xfId="0" applyNumberFormat="1" applyFill="1" applyBorder="1" applyAlignment="1">
      <alignment horizontal="center" vertical="center" wrapText="1"/>
    </xf>
    <xf numFmtId="9" fontId="0" fillId="0" borderId="16" xfId="0" applyNumberFormat="1" applyFill="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xf>
    <xf numFmtId="0" fontId="16" fillId="0" borderId="40" xfId="0" applyFont="1" applyBorder="1" applyAlignment="1">
      <alignment horizontal="center" vertical="center" wrapText="1"/>
    </xf>
    <xf numFmtId="9" fontId="0" fillId="0" borderId="15" xfId="0" applyNumberFormat="1" applyBorder="1" applyAlignment="1">
      <alignment horizontal="center" vertical="center" wrapText="1"/>
    </xf>
    <xf numFmtId="9" fontId="0" fillId="0" borderId="16" xfId="0" applyNumberFormat="1" applyBorder="1" applyAlignment="1">
      <alignment horizontal="center" vertical="center" wrapText="1"/>
    </xf>
    <xf numFmtId="0" fontId="0" fillId="33" borderId="24" xfId="0" applyFill="1" applyBorder="1" applyAlignment="1">
      <alignment vertical="center" wrapText="1"/>
    </xf>
    <xf numFmtId="0" fontId="0" fillId="33" borderId="27" xfId="0" applyFill="1" applyBorder="1" applyAlignment="1">
      <alignment vertical="center" wrapText="1"/>
    </xf>
    <xf numFmtId="0" fontId="0" fillId="33" borderId="26" xfId="0" applyFill="1" applyBorder="1" applyAlignment="1">
      <alignment vertical="center" wrapText="1"/>
    </xf>
    <xf numFmtId="0" fontId="0" fillId="33" borderId="14" xfId="0" applyFill="1" applyBorder="1" applyAlignment="1">
      <alignment horizontal="center" vertical="center" wrapText="1"/>
    </xf>
    <xf numFmtId="0" fontId="0" fillId="33" borderId="15" xfId="0" applyFill="1" applyBorder="1" applyAlignment="1">
      <alignment horizontal="center" vertical="center" wrapText="1"/>
    </xf>
    <xf numFmtId="0" fontId="0" fillId="33" borderId="16" xfId="0" applyFill="1" applyBorder="1" applyAlignment="1">
      <alignment horizontal="center" vertical="center" wrapText="1"/>
    </xf>
    <xf numFmtId="0" fontId="0" fillId="0" borderId="34" xfId="0" applyBorder="1" applyAlignment="1">
      <alignment horizontal="justify" vertical="center"/>
    </xf>
    <xf numFmtId="0" fontId="0" fillId="0" borderId="45" xfId="0" applyBorder="1" applyAlignment="1">
      <alignment horizontal="justify" vertical="center"/>
    </xf>
    <xf numFmtId="0" fontId="0" fillId="0" borderId="46" xfId="0" applyBorder="1" applyAlignment="1">
      <alignment horizontal="justify" vertical="center"/>
    </xf>
    <xf numFmtId="0" fontId="0" fillId="0" borderId="14" xfId="0" applyBorder="1" applyAlignment="1">
      <alignment horizontal="center" wrapText="1"/>
    </xf>
    <xf numFmtId="0" fontId="0" fillId="0" borderId="16" xfId="0" applyBorder="1" applyAlignment="1">
      <alignment horizontal="center" wrapText="1"/>
    </xf>
    <xf numFmtId="43" fontId="0" fillId="0" borderId="14" xfId="43" applyFont="1" applyBorder="1" applyAlignment="1">
      <alignment horizontal="center" wrapText="1"/>
    </xf>
    <xf numFmtId="43" fontId="0" fillId="0" borderId="16" xfId="43" applyFont="1" applyBorder="1" applyAlignment="1">
      <alignment horizontal="center" wrapText="1"/>
    </xf>
    <xf numFmtId="14" fontId="0" fillId="0" borderId="14" xfId="0" applyNumberFormat="1" applyBorder="1" applyAlignment="1">
      <alignment horizontal="center" vertical="center" wrapText="1"/>
    </xf>
    <xf numFmtId="14" fontId="0" fillId="0" borderId="16" xfId="0" applyNumberFormat="1" applyBorder="1" applyAlignment="1">
      <alignment horizontal="center" vertical="center" wrapText="1"/>
    </xf>
    <xf numFmtId="164" fontId="0" fillId="0" borderId="43" xfId="42" applyNumberFormat="1" applyFont="1" applyBorder="1" applyAlignment="1">
      <alignment horizontal="center" vertical="center" wrapText="1"/>
    </xf>
    <xf numFmtId="164" fontId="0" fillId="0" borderId="44" xfId="42" applyNumberFormat="1" applyFont="1" applyBorder="1" applyAlignment="1">
      <alignment horizontal="center" vertical="center" wrapText="1"/>
    </xf>
    <xf numFmtId="2" fontId="0" fillId="0" borderId="14" xfId="0" applyNumberFormat="1" applyBorder="1" applyAlignment="1">
      <alignment horizontal="center" vertical="center" wrapText="1"/>
    </xf>
    <xf numFmtId="2" fontId="0" fillId="0" borderId="15" xfId="0" applyNumberFormat="1" applyBorder="1" applyAlignment="1">
      <alignment horizontal="center" vertical="center" wrapText="1"/>
    </xf>
    <xf numFmtId="2" fontId="0" fillId="0" borderId="16" xfId="0" applyNumberFormat="1" applyBorder="1" applyAlignment="1">
      <alignment horizontal="center" vertical="center" wrapText="1"/>
    </xf>
    <xf numFmtId="0" fontId="0" fillId="33" borderId="14" xfId="0" applyFill="1" applyBorder="1" applyAlignment="1">
      <alignment wrapText="1"/>
    </xf>
    <xf numFmtId="0" fontId="0" fillId="33" borderId="16" xfId="0" applyFill="1" applyBorder="1" applyAlignment="1">
      <alignment wrapText="1"/>
    </xf>
    <xf numFmtId="0" fontId="0" fillId="0" borderId="31" xfId="0" applyBorder="1" applyAlignment="1">
      <alignment horizontal="center" vertical="center" wrapText="1"/>
    </xf>
    <xf numFmtId="10" fontId="0" fillId="0" borderId="15" xfId="0" applyNumberFormat="1" applyBorder="1" applyAlignment="1">
      <alignment horizontal="center" vertical="center" wrapText="1"/>
    </xf>
    <xf numFmtId="10" fontId="0" fillId="0" borderId="41" xfId="0" applyNumberFormat="1" applyBorder="1" applyAlignment="1">
      <alignment horizontal="center" vertical="center" wrapText="1"/>
    </xf>
    <xf numFmtId="10" fontId="0" fillId="0" borderId="16"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0" fillId="0" borderId="15" xfId="0" applyNumberFormat="1" applyBorder="1" applyAlignment="1">
      <alignment horizontal="center" vertical="center" wrapText="1"/>
    </xf>
    <xf numFmtId="164" fontId="0" fillId="0" borderId="16" xfId="0" applyNumberFormat="1" applyBorder="1" applyAlignment="1">
      <alignment horizontal="center" vertical="center" wrapText="1"/>
    </xf>
    <xf numFmtId="9" fontId="0" fillId="0" borderId="19" xfId="42" applyFont="1" applyBorder="1" applyAlignment="1">
      <alignment horizontal="center" vertical="center" wrapText="1"/>
    </xf>
    <xf numFmtId="9" fontId="0" fillId="0" borderId="21" xfId="42" applyFont="1" applyBorder="1" applyAlignment="1">
      <alignment horizontal="center" vertical="center" wrapText="1"/>
    </xf>
    <xf numFmtId="0" fontId="24" fillId="35" borderId="47" xfId="0" applyFont="1" applyFill="1" applyBorder="1" applyAlignment="1">
      <alignment horizontal="center"/>
    </xf>
    <xf numFmtId="0" fontId="24" fillId="35" borderId="48" xfId="0" applyFont="1" applyFill="1" applyBorder="1" applyAlignment="1">
      <alignment horizontal="center"/>
    </xf>
    <xf numFmtId="0" fontId="24" fillId="35" borderId="49" xfId="0" applyFont="1" applyFill="1" applyBorder="1" applyAlignment="1">
      <alignment horizontal="center"/>
    </xf>
    <xf numFmtId="0" fontId="25" fillId="0" borderId="0" xfId="0" applyFont="1"/>
    <xf numFmtId="0" fontId="25" fillId="0" borderId="0" xfId="0" applyFont="1" applyAlignment="1">
      <alignment wrapText="1"/>
    </xf>
    <xf numFmtId="0" fontId="24" fillId="36" borderId="50" xfId="0" applyFont="1" applyFill="1" applyBorder="1"/>
    <xf numFmtId="0" fontId="24" fillId="36" borderId="50" xfId="0" applyFont="1" applyFill="1" applyBorder="1" applyAlignment="1">
      <alignment wrapText="1"/>
    </xf>
    <xf numFmtId="0" fontId="24" fillId="36" borderId="49" xfId="0" applyFont="1" applyFill="1" applyBorder="1" applyAlignment="1">
      <alignment wrapText="1"/>
    </xf>
    <xf numFmtId="9" fontId="25" fillId="0" borderId="51" xfId="0" applyNumberFormat="1" applyFont="1" applyBorder="1" applyAlignment="1">
      <alignment horizontal="center" vertical="center" wrapText="1"/>
    </xf>
    <xf numFmtId="9" fontId="25" fillId="0" borderId="52" xfId="0" applyNumberFormat="1" applyFont="1" applyBorder="1" applyAlignment="1">
      <alignment horizontal="center" vertical="center"/>
    </xf>
    <xf numFmtId="9" fontId="25" fillId="0" borderId="53" xfId="0" applyNumberFormat="1" applyFont="1" applyBorder="1" applyAlignment="1">
      <alignment horizontal="center" vertical="center" wrapText="1"/>
    </xf>
    <xf numFmtId="9" fontId="25" fillId="0" borderId="54" xfId="0" applyNumberFormat="1" applyFont="1" applyBorder="1" applyAlignment="1">
      <alignment horizontal="center" vertical="center"/>
    </xf>
    <xf numFmtId="9" fontId="25" fillId="0" borderId="55" xfId="0" applyNumberFormat="1" applyFont="1" applyBorder="1" applyAlignment="1">
      <alignment horizontal="center" vertical="center" wrapText="1"/>
    </xf>
    <xf numFmtId="9" fontId="25" fillId="0" borderId="56" xfId="0" applyNumberFormat="1" applyFont="1" applyBorder="1" applyAlignment="1">
      <alignment horizontal="center" vertical="center"/>
    </xf>
    <xf numFmtId="0" fontId="25" fillId="0" borderId="51" xfId="0" applyFont="1" applyBorder="1" applyAlignment="1">
      <alignment wrapText="1"/>
    </xf>
    <xf numFmtId="0" fontId="25" fillId="0" borderId="53" xfId="0" applyFont="1" applyBorder="1" applyAlignment="1">
      <alignment wrapText="1"/>
    </xf>
    <xf numFmtId="0" fontId="25" fillId="0" borderId="55" xfId="0" applyFont="1" applyBorder="1" applyAlignment="1">
      <alignment wrapText="1"/>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3" builtinId="3"/>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42">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1.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2.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3.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4.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5.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800100</xdr:colOff>
      <xdr:row>3</xdr:row>
      <xdr:rowOff>323850</xdr:rowOff>
    </xdr:to>
    <xdr:pic>
      <xdr:nvPicPr>
        <xdr:cNvPr id="1025"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47625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47625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47625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47625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47625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47625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5</xdr:col>
      <xdr:colOff>2019300</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23825"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47625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47625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topLeftCell="A46" workbookViewId="0">
      <selection activeCell="F50" sqref="F50:F51"/>
    </sheetView>
  </sheetViews>
  <sheetFormatPr baseColWidth="10" defaultRowHeight="15" x14ac:dyDescent="0.25"/>
  <cols>
    <col min="1" max="1" width="26.85546875" bestFit="1" customWidth="1"/>
    <col min="2" max="2" width="7.42578125" bestFit="1" customWidth="1"/>
    <col min="3" max="3" width="45.42578125" bestFit="1" customWidth="1"/>
    <col min="4" max="4" width="5.28515625" bestFit="1" customWidth="1"/>
    <col min="5" max="5" width="7.42578125" bestFit="1" customWidth="1"/>
    <col min="6" max="6" width="45.7109375" bestFit="1" customWidth="1"/>
    <col min="7" max="7" width="5.28515625" bestFit="1" customWidth="1"/>
    <col min="8" max="8" width="7.42578125" bestFit="1" customWidth="1"/>
    <col min="9" max="9" width="45.7109375" bestFit="1" customWidth="1"/>
    <col min="10" max="10" width="5.28515625" bestFit="1" customWidth="1"/>
    <col min="11" max="11" width="7.42578125" bestFit="1" customWidth="1"/>
    <col min="12" max="12" width="6.7109375" bestFit="1" customWidth="1"/>
    <col min="13" max="13" width="5.28515625" bestFit="1" customWidth="1"/>
    <col min="14" max="14" width="7.42578125" bestFit="1" customWidth="1"/>
  </cols>
  <sheetData>
    <row r="1" spans="1:14" ht="15" customHeight="1" x14ac:dyDescent="0.25">
      <c r="A1" s="1"/>
      <c r="B1" s="70" t="s">
        <v>0</v>
      </c>
      <c r="C1" s="71"/>
      <c r="D1" s="71"/>
      <c r="E1" s="71"/>
      <c r="F1" s="71"/>
      <c r="G1" s="71"/>
      <c r="H1" s="71"/>
      <c r="I1" s="71"/>
      <c r="J1" s="71"/>
      <c r="K1" s="71"/>
      <c r="L1" s="71"/>
      <c r="M1" s="71"/>
      <c r="N1" s="72"/>
    </row>
    <row r="2" spans="1:14" x14ac:dyDescent="0.25">
      <c r="A2" s="1" t="s">
        <v>1</v>
      </c>
      <c r="B2" s="1" t="s">
        <v>2</v>
      </c>
      <c r="C2" s="1" t="s">
        <v>3</v>
      </c>
      <c r="D2" s="1" t="s">
        <v>4</v>
      </c>
      <c r="E2" s="1" t="s">
        <v>2</v>
      </c>
      <c r="F2" s="1" t="s">
        <v>5</v>
      </c>
      <c r="G2" s="1" t="s">
        <v>4</v>
      </c>
      <c r="H2" s="1" t="s">
        <v>2</v>
      </c>
      <c r="I2" s="1" t="s">
        <v>6</v>
      </c>
      <c r="J2" s="1" t="s">
        <v>4</v>
      </c>
      <c r="K2" s="1" t="s">
        <v>2</v>
      </c>
      <c r="L2" s="1" t="s">
        <v>7</v>
      </c>
      <c r="M2" s="1" t="s">
        <v>4</v>
      </c>
      <c r="N2" s="1" t="s">
        <v>2</v>
      </c>
    </row>
    <row r="3" spans="1:14" ht="30" customHeight="1" x14ac:dyDescent="0.25">
      <c r="A3" s="73" t="s">
        <v>8</v>
      </c>
      <c r="B3" s="73" t="s">
        <v>9</v>
      </c>
      <c r="C3" s="73" t="s">
        <v>10</v>
      </c>
      <c r="D3" s="73">
        <v>50</v>
      </c>
      <c r="E3" s="73" t="s">
        <v>11</v>
      </c>
      <c r="F3" s="73" t="s">
        <v>12</v>
      </c>
      <c r="G3" s="73">
        <v>3.8</v>
      </c>
      <c r="H3" s="73" t="s">
        <v>13</v>
      </c>
      <c r="I3" s="2" t="s">
        <v>14</v>
      </c>
      <c r="J3" s="2">
        <v>50</v>
      </c>
      <c r="K3" s="2">
        <v>25</v>
      </c>
      <c r="L3" s="2"/>
      <c r="M3" s="2">
        <v>0</v>
      </c>
      <c r="N3" s="2">
        <v>0</v>
      </c>
    </row>
    <row r="4" spans="1:14" ht="30" x14ac:dyDescent="0.25">
      <c r="A4" s="74"/>
      <c r="B4" s="74"/>
      <c r="C4" s="74"/>
      <c r="D4" s="74"/>
      <c r="E4" s="74"/>
      <c r="F4" s="75"/>
      <c r="G4" s="75"/>
      <c r="H4" s="75"/>
      <c r="I4" s="2" t="s">
        <v>15</v>
      </c>
      <c r="J4" s="2">
        <v>50</v>
      </c>
      <c r="K4" s="2" t="s">
        <v>16</v>
      </c>
      <c r="L4" s="2"/>
      <c r="M4" s="2">
        <v>0</v>
      </c>
      <c r="N4" s="2">
        <v>0</v>
      </c>
    </row>
    <row r="5" spans="1:14" ht="90" x14ac:dyDescent="0.25">
      <c r="A5" s="74"/>
      <c r="B5" s="74"/>
      <c r="C5" s="74"/>
      <c r="D5" s="74"/>
      <c r="E5" s="74"/>
      <c r="F5" s="73" t="s">
        <v>17</v>
      </c>
      <c r="G5" s="73">
        <v>3</v>
      </c>
      <c r="H5" s="73" t="s">
        <v>18</v>
      </c>
      <c r="I5" s="2" t="s">
        <v>19</v>
      </c>
      <c r="J5" s="2">
        <v>50</v>
      </c>
      <c r="K5" s="2" t="s">
        <v>20</v>
      </c>
      <c r="L5" s="2"/>
      <c r="M5" s="2">
        <v>0</v>
      </c>
      <c r="N5" s="2">
        <v>0</v>
      </c>
    </row>
    <row r="6" spans="1:14" ht="30" x14ac:dyDescent="0.25">
      <c r="A6" s="74"/>
      <c r="B6" s="74"/>
      <c r="C6" s="74"/>
      <c r="D6" s="74"/>
      <c r="E6" s="74"/>
      <c r="F6" s="74"/>
      <c r="G6" s="74"/>
      <c r="H6" s="74"/>
      <c r="I6" s="2" t="s">
        <v>21</v>
      </c>
      <c r="J6" s="2">
        <v>25</v>
      </c>
      <c r="K6" s="2">
        <v>25</v>
      </c>
      <c r="L6" s="2"/>
      <c r="M6" s="2">
        <v>0</v>
      </c>
      <c r="N6" s="2">
        <v>0</v>
      </c>
    </row>
    <row r="7" spans="1:14" ht="90" x14ac:dyDescent="0.25">
      <c r="A7" s="74"/>
      <c r="B7" s="74"/>
      <c r="C7" s="74"/>
      <c r="D7" s="74"/>
      <c r="E7" s="74"/>
      <c r="F7" s="75"/>
      <c r="G7" s="75"/>
      <c r="H7" s="75"/>
      <c r="I7" s="2" t="s">
        <v>22</v>
      </c>
      <c r="J7" s="2">
        <v>25</v>
      </c>
      <c r="K7" s="2">
        <v>45</v>
      </c>
      <c r="L7" s="2"/>
      <c r="M7" s="2">
        <v>0</v>
      </c>
      <c r="N7" s="2">
        <v>0</v>
      </c>
    </row>
    <row r="8" spans="1:14" ht="30" x14ac:dyDescent="0.25">
      <c r="A8" s="74"/>
      <c r="B8" s="74"/>
      <c r="C8" s="74"/>
      <c r="D8" s="74"/>
      <c r="E8" s="74"/>
      <c r="F8" s="73" t="s">
        <v>23</v>
      </c>
      <c r="G8" s="73">
        <v>3.33</v>
      </c>
      <c r="H8" s="73" t="s">
        <v>24</v>
      </c>
      <c r="I8" s="2" t="s">
        <v>25</v>
      </c>
      <c r="J8" s="2">
        <v>40</v>
      </c>
      <c r="K8" s="2">
        <v>25</v>
      </c>
      <c r="L8" s="2"/>
      <c r="M8" s="2">
        <v>0</v>
      </c>
      <c r="N8" s="2">
        <v>0</v>
      </c>
    </row>
    <row r="9" spans="1:14" ht="30" x14ac:dyDescent="0.25">
      <c r="A9" s="74"/>
      <c r="B9" s="74"/>
      <c r="C9" s="74"/>
      <c r="D9" s="74"/>
      <c r="E9" s="74"/>
      <c r="F9" s="74"/>
      <c r="G9" s="74"/>
      <c r="H9" s="74"/>
      <c r="I9" s="2" t="s">
        <v>26</v>
      </c>
      <c r="J9" s="2">
        <v>30</v>
      </c>
      <c r="K9" s="2">
        <v>33</v>
      </c>
      <c r="L9" s="2"/>
      <c r="M9" s="2">
        <v>0</v>
      </c>
      <c r="N9" s="2">
        <v>0</v>
      </c>
    </row>
    <row r="10" spans="1:14" ht="45" x14ac:dyDescent="0.25">
      <c r="A10" s="74"/>
      <c r="B10" s="74"/>
      <c r="C10" s="74"/>
      <c r="D10" s="74"/>
      <c r="E10" s="74"/>
      <c r="F10" s="75"/>
      <c r="G10" s="75"/>
      <c r="H10" s="75"/>
      <c r="I10" s="2" t="s">
        <v>27</v>
      </c>
      <c r="J10" s="2">
        <v>30</v>
      </c>
      <c r="K10" s="2">
        <v>25</v>
      </c>
      <c r="L10" s="2"/>
      <c r="M10" s="2">
        <v>0</v>
      </c>
      <c r="N10" s="2">
        <v>0</v>
      </c>
    </row>
    <row r="11" spans="1:14" x14ac:dyDescent="0.25">
      <c r="A11" s="74"/>
      <c r="B11" s="74"/>
      <c r="C11" s="74"/>
      <c r="D11" s="74"/>
      <c r="E11" s="74"/>
      <c r="F11" s="73" t="s">
        <v>28</v>
      </c>
      <c r="G11" s="73">
        <v>3</v>
      </c>
      <c r="H11" s="73">
        <v>35</v>
      </c>
      <c r="I11" s="2" t="s">
        <v>29</v>
      </c>
      <c r="J11" s="2">
        <v>40</v>
      </c>
      <c r="K11" s="2">
        <v>25</v>
      </c>
      <c r="L11" s="2"/>
      <c r="M11" s="2">
        <v>0</v>
      </c>
      <c r="N11" s="2">
        <v>0</v>
      </c>
    </row>
    <row r="12" spans="1:14" x14ac:dyDescent="0.25">
      <c r="A12" s="74"/>
      <c r="B12" s="74"/>
      <c r="C12" s="74"/>
      <c r="D12" s="74"/>
      <c r="E12" s="74"/>
      <c r="F12" s="74"/>
      <c r="G12" s="74"/>
      <c r="H12" s="74"/>
      <c r="I12" s="2" t="s">
        <v>30</v>
      </c>
      <c r="J12" s="2">
        <v>40</v>
      </c>
      <c r="K12" s="2" t="s">
        <v>20</v>
      </c>
      <c r="L12" s="2"/>
      <c r="M12" s="2">
        <v>0</v>
      </c>
      <c r="N12" s="2">
        <v>0</v>
      </c>
    </row>
    <row r="13" spans="1:14" ht="30" x14ac:dyDescent="0.25">
      <c r="A13" s="74"/>
      <c r="B13" s="74"/>
      <c r="C13" s="74"/>
      <c r="D13" s="74"/>
      <c r="E13" s="74"/>
      <c r="F13" s="75"/>
      <c r="G13" s="75"/>
      <c r="H13" s="75"/>
      <c r="I13" s="2" t="s">
        <v>31</v>
      </c>
      <c r="J13" s="2">
        <v>20</v>
      </c>
      <c r="K13" s="2">
        <v>50</v>
      </c>
      <c r="L13" s="2"/>
      <c r="M13" s="2">
        <v>0</v>
      </c>
      <c r="N13" s="2">
        <v>0</v>
      </c>
    </row>
    <row r="14" spans="1:14" ht="30" x14ac:dyDescent="0.25">
      <c r="A14" s="74"/>
      <c r="B14" s="74"/>
      <c r="C14" s="74"/>
      <c r="D14" s="74"/>
      <c r="E14" s="74"/>
      <c r="F14" s="73" t="s">
        <v>32</v>
      </c>
      <c r="G14" s="73">
        <v>3</v>
      </c>
      <c r="H14" s="73">
        <v>31</v>
      </c>
      <c r="I14" s="2" t="s">
        <v>33</v>
      </c>
      <c r="J14" s="2">
        <v>20</v>
      </c>
      <c r="K14" s="2">
        <v>25</v>
      </c>
      <c r="L14" s="2"/>
      <c r="M14" s="2">
        <v>0</v>
      </c>
      <c r="N14" s="2">
        <v>0</v>
      </c>
    </row>
    <row r="15" spans="1:14" ht="30" x14ac:dyDescent="0.25">
      <c r="A15" s="74"/>
      <c r="B15" s="74"/>
      <c r="C15" s="74"/>
      <c r="D15" s="74"/>
      <c r="E15" s="74"/>
      <c r="F15" s="74"/>
      <c r="G15" s="74"/>
      <c r="H15" s="74"/>
      <c r="I15" s="2" t="s">
        <v>34</v>
      </c>
      <c r="J15" s="2">
        <v>20</v>
      </c>
      <c r="K15" s="2">
        <v>25</v>
      </c>
      <c r="L15" s="2"/>
      <c r="M15" s="2">
        <v>0</v>
      </c>
      <c r="N15" s="2">
        <v>0</v>
      </c>
    </row>
    <row r="16" spans="1:14" ht="30" x14ac:dyDescent="0.25">
      <c r="A16" s="74"/>
      <c r="B16" s="74"/>
      <c r="C16" s="74"/>
      <c r="D16" s="74"/>
      <c r="E16" s="74"/>
      <c r="F16" s="74"/>
      <c r="G16" s="74"/>
      <c r="H16" s="74"/>
      <c r="I16" s="2" t="s">
        <v>35</v>
      </c>
      <c r="J16" s="2">
        <v>30</v>
      </c>
      <c r="K16" s="2">
        <v>45</v>
      </c>
      <c r="L16" s="2"/>
      <c r="M16" s="2">
        <v>0</v>
      </c>
      <c r="N16" s="2">
        <v>0</v>
      </c>
    </row>
    <row r="17" spans="1:14" ht="45" x14ac:dyDescent="0.25">
      <c r="A17" s="74"/>
      <c r="B17" s="74"/>
      <c r="C17" s="74"/>
      <c r="D17" s="74"/>
      <c r="E17" s="74"/>
      <c r="F17" s="75"/>
      <c r="G17" s="75"/>
      <c r="H17" s="75"/>
      <c r="I17" s="2" t="s">
        <v>36</v>
      </c>
      <c r="J17" s="2">
        <v>30</v>
      </c>
      <c r="K17" s="2">
        <v>25</v>
      </c>
      <c r="L17" s="2"/>
      <c r="M17" s="2">
        <v>0</v>
      </c>
      <c r="N17" s="2">
        <v>0</v>
      </c>
    </row>
    <row r="18" spans="1:14" ht="60" x14ac:dyDescent="0.25">
      <c r="A18" s="74"/>
      <c r="B18" s="74"/>
      <c r="C18" s="74"/>
      <c r="D18" s="74"/>
      <c r="E18" s="74"/>
      <c r="F18" s="73" t="s">
        <v>37</v>
      </c>
      <c r="G18" s="73">
        <v>3.3</v>
      </c>
      <c r="H18" s="73" t="s">
        <v>38</v>
      </c>
      <c r="I18" s="2" t="s">
        <v>39</v>
      </c>
      <c r="J18" s="2">
        <v>40</v>
      </c>
      <c r="K18" s="2">
        <v>33</v>
      </c>
      <c r="L18" s="2"/>
      <c r="M18" s="2">
        <v>0</v>
      </c>
      <c r="N18" s="2">
        <v>0</v>
      </c>
    </row>
    <row r="19" spans="1:14" ht="45" x14ac:dyDescent="0.25">
      <c r="A19" s="74"/>
      <c r="B19" s="74"/>
      <c r="C19" s="74"/>
      <c r="D19" s="74"/>
      <c r="E19" s="74"/>
      <c r="F19" s="74"/>
      <c r="G19" s="74"/>
      <c r="H19" s="74"/>
      <c r="I19" s="2" t="s">
        <v>40</v>
      </c>
      <c r="J19" s="2">
        <v>30</v>
      </c>
      <c r="K19" s="2">
        <v>25</v>
      </c>
      <c r="L19" s="2"/>
      <c r="M19" s="2">
        <v>0</v>
      </c>
      <c r="N19" s="2">
        <v>0</v>
      </c>
    </row>
    <row r="20" spans="1:14" ht="60" x14ac:dyDescent="0.25">
      <c r="A20" s="74"/>
      <c r="B20" s="74"/>
      <c r="C20" s="74"/>
      <c r="D20" s="74"/>
      <c r="E20" s="74"/>
      <c r="F20" s="75"/>
      <c r="G20" s="75"/>
      <c r="H20" s="75"/>
      <c r="I20" s="2" t="s">
        <v>41</v>
      </c>
      <c r="J20" s="2">
        <v>30</v>
      </c>
      <c r="K20" s="2">
        <v>0</v>
      </c>
      <c r="L20" s="2"/>
      <c r="M20" s="2">
        <v>0</v>
      </c>
      <c r="N20" s="2">
        <v>0</v>
      </c>
    </row>
    <row r="21" spans="1:14" ht="45" x14ac:dyDescent="0.25">
      <c r="A21" s="74"/>
      <c r="B21" s="74"/>
      <c r="C21" s="74"/>
      <c r="D21" s="74"/>
      <c r="E21" s="74"/>
      <c r="F21" s="73" t="s">
        <v>42</v>
      </c>
      <c r="G21" s="73">
        <v>3.33</v>
      </c>
      <c r="H21" s="73">
        <v>50</v>
      </c>
      <c r="I21" s="2" t="s">
        <v>43</v>
      </c>
      <c r="J21" s="2">
        <v>50</v>
      </c>
      <c r="K21" s="2">
        <v>100</v>
      </c>
      <c r="L21" s="2"/>
      <c r="M21" s="2">
        <v>0</v>
      </c>
      <c r="N21" s="2">
        <v>0</v>
      </c>
    </row>
    <row r="22" spans="1:14" ht="45" x14ac:dyDescent="0.25">
      <c r="A22" s="74"/>
      <c r="B22" s="74"/>
      <c r="C22" s="74"/>
      <c r="D22" s="74"/>
      <c r="E22" s="74"/>
      <c r="F22" s="75"/>
      <c r="G22" s="75"/>
      <c r="H22" s="75"/>
      <c r="I22" s="3" t="s">
        <v>44</v>
      </c>
      <c r="J22" s="2">
        <v>50</v>
      </c>
      <c r="K22" s="2">
        <v>0</v>
      </c>
      <c r="L22" s="2"/>
      <c r="M22" s="2">
        <v>0</v>
      </c>
      <c r="N22" s="2">
        <v>0</v>
      </c>
    </row>
    <row r="23" spans="1:14" ht="30" x14ac:dyDescent="0.25">
      <c r="A23" s="74"/>
      <c r="B23" s="74"/>
      <c r="C23" s="74"/>
      <c r="D23" s="74"/>
      <c r="E23" s="74"/>
      <c r="F23" s="73" t="s">
        <v>45</v>
      </c>
      <c r="G23" s="73">
        <v>3.33</v>
      </c>
      <c r="H23" s="73" t="s">
        <v>46</v>
      </c>
      <c r="I23" s="2" t="s">
        <v>47</v>
      </c>
      <c r="J23" s="2">
        <v>20</v>
      </c>
      <c r="K23" s="2" t="s">
        <v>48</v>
      </c>
      <c r="L23" s="2"/>
      <c r="M23" s="2">
        <v>0</v>
      </c>
      <c r="N23" s="2">
        <v>0</v>
      </c>
    </row>
    <row r="24" spans="1:14" ht="45" x14ac:dyDescent="0.25">
      <c r="A24" s="74"/>
      <c r="B24" s="74"/>
      <c r="C24" s="74"/>
      <c r="D24" s="74"/>
      <c r="E24" s="74"/>
      <c r="F24" s="74"/>
      <c r="G24" s="74"/>
      <c r="H24" s="74"/>
      <c r="I24" s="2" t="s">
        <v>49</v>
      </c>
      <c r="J24" s="2">
        <v>20</v>
      </c>
      <c r="K24" s="2">
        <v>35</v>
      </c>
      <c r="L24" s="2"/>
      <c r="M24" s="2">
        <v>0</v>
      </c>
      <c r="N24" s="2">
        <v>0</v>
      </c>
    </row>
    <row r="25" spans="1:14" ht="30" x14ac:dyDescent="0.25">
      <c r="A25" s="74"/>
      <c r="B25" s="74"/>
      <c r="C25" s="74"/>
      <c r="D25" s="74"/>
      <c r="E25" s="74"/>
      <c r="F25" s="74"/>
      <c r="G25" s="74"/>
      <c r="H25" s="74"/>
      <c r="I25" s="2" t="s">
        <v>50</v>
      </c>
      <c r="J25" s="2">
        <v>20</v>
      </c>
      <c r="K25" s="2">
        <v>0</v>
      </c>
      <c r="L25" s="2"/>
      <c r="M25" s="2">
        <v>0</v>
      </c>
      <c r="N25" s="2">
        <v>0</v>
      </c>
    </row>
    <row r="26" spans="1:14" ht="30" x14ac:dyDescent="0.25">
      <c r="A26" s="74"/>
      <c r="B26" s="74"/>
      <c r="C26" s="74"/>
      <c r="D26" s="74"/>
      <c r="E26" s="74"/>
      <c r="F26" s="74"/>
      <c r="G26" s="74"/>
      <c r="H26" s="74"/>
      <c r="I26" s="2" t="s">
        <v>51</v>
      </c>
      <c r="J26" s="2">
        <v>20</v>
      </c>
      <c r="K26" s="2">
        <v>25</v>
      </c>
      <c r="L26" s="2"/>
      <c r="M26" s="2">
        <v>0</v>
      </c>
      <c r="N26" s="2">
        <v>0</v>
      </c>
    </row>
    <row r="27" spans="1:14" ht="45" x14ac:dyDescent="0.25">
      <c r="A27" s="74"/>
      <c r="B27" s="74"/>
      <c r="C27" s="74"/>
      <c r="D27" s="74"/>
      <c r="E27" s="74"/>
      <c r="F27" s="75"/>
      <c r="G27" s="75"/>
      <c r="H27" s="75"/>
      <c r="I27" s="2" t="s">
        <v>52</v>
      </c>
      <c r="J27" s="2">
        <v>20</v>
      </c>
      <c r="K27" s="2" t="s">
        <v>20</v>
      </c>
      <c r="L27" s="2"/>
      <c r="M27" s="2">
        <v>0</v>
      </c>
      <c r="N27" s="2">
        <v>0</v>
      </c>
    </row>
    <row r="28" spans="1:14" ht="90" x14ac:dyDescent="0.25">
      <c r="A28" s="74"/>
      <c r="B28" s="74"/>
      <c r="C28" s="74"/>
      <c r="D28" s="74"/>
      <c r="E28" s="74"/>
      <c r="F28" s="2" t="s">
        <v>53</v>
      </c>
      <c r="G28" s="2">
        <v>3.33</v>
      </c>
      <c r="H28" s="2">
        <v>33</v>
      </c>
      <c r="I28" s="2" t="s">
        <v>54</v>
      </c>
      <c r="J28" s="2">
        <v>100</v>
      </c>
      <c r="K28" s="2">
        <v>33</v>
      </c>
      <c r="L28" s="2"/>
      <c r="M28" s="2">
        <v>0</v>
      </c>
      <c r="N28" s="2">
        <v>0</v>
      </c>
    </row>
    <row r="29" spans="1:14" ht="90" x14ac:dyDescent="0.25">
      <c r="A29" s="74"/>
      <c r="B29" s="74"/>
      <c r="C29" s="74"/>
      <c r="D29" s="74"/>
      <c r="E29" s="74"/>
      <c r="F29" s="73" t="s">
        <v>55</v>
      </c>
      <c r="G29" s="73">
        <v>3</v>
      </c>
      <c r="H29" s="73" t="s">
        <v>56</v>
      </c>
      <c r="I29" s="2" t="s">
        <v>57</v>
      </c>
      <c r="J29" s="2">
        <v>20</v>
      </c>
      <c r="K29" s="2">
        <v>100</v>
      </c>
      <c r="L29" s="2"/>
      <c r="M29" s="2">
        <v>0</v>
      </c>
      <c r="N29" s="2">
        <v>0</v>
      </c>
    </row>
    <row r="30" spans="1:14" ht="30" x14ac:dyDescent="0.25">
      <c r="A30" s="74"/>
      <c r="B30" s="74"/>
      <c r="C30" s="74"/>
      <c r="D30" s="74"/>
      <c r="E30" s="74"/>
      <c r="F30" s="74"/>
      <c r="G30" s="74"/>
      <c r="H30" s="74"/>
      <c r="I30" s="2" t="s">
        <v>58</v>
      </c>
      <c r="J30" s="2">
        <v>60</v>
      </c>
      <c r="K30" s="2" t="s">
        <v>59</v>
      </c>
      <c r="L30" s="2"/>
      <c r="M30" s="2">
        <v>0</v>
      </c>
      <c r="N30" s="2">
        <v>0</v>
      </c>
    </row>
    <row r="31" spans="1:14" ht="45" x14ac:dyDescent="0.25">
      <c r="A31" s="74"/>
      <c r="B31" s="74"/>
      <c r="C31" s="74"/>
      <c r="D31" s="74"/>
      <c r="E31" s="74"/>
      <c r="F31" s="75"/>
      <c r="G31" s="75"/>
      <c r="H31" s="75"/>
      <c r="I31" s="2" t="s">
        <v>60</v>
      </c>
      <c r="J31" s="2">
        <v>20</v>
      </c>
      <c r="K31" s="2">
        <v>25</v>
      </c>
      <c r="L31" s="2"/>
      <c r="M31" s="2">
        <v>0</v>
      </c>
      <c r="N31" s="2">
        <v>0</v>
      </c>
    </row>
    <row r="32" spans="1:14" ht="45" x14ac:dyDescent="0.25">
      <c r="A32" s="74"/>
      <c r="B32" s="74"/>
      <c r="C32" s="74"/>
      <c r="D32" s="74"/>
      <c r="E32" s="74"/>
      <c r="F32" s="73" t="s">
        <v>61</v>
      </c>
      <c r="G32" s="73">
        <v>3.33</v>
      </c>
      <c r="H32" s="73" t="s">
        <v>62</v>
      </c>
      <c r="I32" s="2" t="s">
        <v>63</v>
      </c>
      <c r="J32" s="2">
        <v>25</v>
      </c>
      <c r="K32" s="2">
        <v>50</v>
      </c>
      <c r="L32" s="2"/>
      <c r="M32" s="2">
        <v>0</v>
      </c>
      <c r="N32" s="2">
        <v>0</v>
      </c>
    </row>
    <row r="33" spans="1:14" ht="30" x14ac:dyDescent="0.25">
      <c r="A33" s="74"/>
      <c r="B33" s="74"/>
      <c r="C33" s="74"/>
      <c r="D33" s="74"/>
      <c r="E33" s="74"/>
      <c r="F33" s="74"/>
      <c r="G33" s="74"/>
      <c r="H33" s="74"/>
      <c r="I33" s="3" t="s">
        <v>64</v>
      </c>
      <c r="J33" s="2">
        <v>30</v>
      </c>
      <c r="K33" s="2">
        <v>0</v>
      </c>
      <c r="L33" s="2"/>
      <c r="M33" s="2">
        <v>0</v>
      </c>
      <c r="N33" s="2">
        <v>0</v>
      </c>
    </row>
    <row r="34" spans="1:14" ht="30" x14ac:dyDescent="0.25">
      <c r="A34" s="74"/>
      <c r="B34" s="74"/>
      <c r="C34" s="74"/>
      <c r="D34" s="74"/>
      <c r="E34" s="74"/>
      <c r="F34" s="75"/>
      <c r="G34" s="75"/>
      <c r="H34" s="75"/>
      <c r="I34" s="2" t="s">
        <v>65</v>
      </c>
      <c r="J34" s="2">
        <v>45</v>
      </c>
      <c r="K34" s="2">
        <v>0</v>
      </c>
      <c r="L34" s="2"/>
      <c r="M34" s="2">
        <v>0</v>
      </c>
      <c r="N34" s="2">
        <v>0</v>
      </c>
    </row>
    <row r="35" spans="1:14" ht="60" x14ac:dyDescent="0.25">
      <c r="A35" s="74"/>
      <c r="B35" s="74"/>
      <c r="C35" s="74"/>
      <c r="D35" s="74"/>
      <c r="E35" s="74"/>
      <c r="F35" s="73" t="s">
        <v>66</v>
      </c>
      <c r="G35" s="73">
        <v>3</v>
      </c>
      <c r="H35" s="73">
        <v>44</v>
      </c>
      <c r="I35" s="2" t="s">
        <v>67</v>
      </c>
      <c r="J35" s="2">
        <v>30</v>
      </c>
      <c r="K35" s="2">
        <v>30</v>
      </c>
      <c r="L35" s="2"/>
      <c r="M35" s="2">
        <v>0</v>
      </c>
      <c r="N35" s="2">
        <v>0</v>
      </c>
    </row>
    <row r="36" spans="1:14" ht="45" x14ac:dyDescent="0.25">
      <c r="A36" s="74"/>
      <c r="B36" s="74"/>
      <c r="C36" s="74"/>
      <c r="D36" s="74"/>
      <c r="E36" s="74"/>
      <c r="F36" s="74"/>
      <c r="G36" s="74"/>
      <c r="H36" s="74"/>
      <c r="I36" s="2" t="s">
        <v>68</v>
      </c>
      <c r="J36" s="2">
        <v>40</v>
      </c>
      <c r="K36" s="2">
        <v>50</v>
      </c>
      <c r="L36" s="2"/>
      <c r="M36" s="2">
        <v>0</v>
      </c>
      <c r="N36" s="2">
        <v>0</v>
      </c>
    </row>
    <row r="37" spans="1:14" ht="30" x14ac:dyDescent="0.25">
      <c r="A37" s="74"/>
      <c r="B37" s="74"/>
      <c r="C37" s="74"/>
      <c r="D37" s="74"/>
      <c r="E37" s="74"/>
      <c r="F37" s="75"/>
      <c r="G37" s="75"/>
      <c r="H37" s="75"/>
      <c r="I37" s="2" t="s">
        <v>69</v>
      </c>
      <c r="J37" s="2">
        <v>30</v>
      </c>
      <c r="K37" s="2">
        <v>50</v>
      </c>
      <c r="L37" s="2"/>
      <c r="M37" s="2">
        <v>0</v>
      </c>
      <c r="N37" s="2">
        <v>0</v>
      </c>
    </row>
    <row r="38" spans="1:14" ht="60" x14ac:dyDescent="0.25">
      <c r="A38" s="74"/>
      <c r="B38" s="74"/>
      <c r="C38" s="74"/>
      <c r="D38" s="74"/>
      <c r="E38" s="74"/>
      <c r="F38" s="73" t="s">
        <v>70</v>
      </c>
      <c r="G38" s="73">
        <v>3.33</v>
      </c>
      <c r="H38" s="73" t="s">
        <v>71</v>
      </c>
      <c r="I38" s="2" t="s">
        <v>72</v>
      </c>
      <c r="J38" s="2">
        <v>50</v>
      </c>
      <c r="K38" s="2" t="s">
        <v>20</v>
      </c>
      <c r="L38" s="2"/>
      <c r="M38" s="2">
        <v>0</v>
      </c>
      <c r="N38" s="2">
        <v>0</v>
      </c>
    </row>
    <row r="39" spans="1:14" ht="60" x14ac:dyDescent="0.25">
      <c r="A39" s="74"/>
      <c r="B39" s="74"/>
      <c r="C39" s="74"/>
      <c r="D39" s="74"/>
      <c r="E39" s="74"/>
      <c r="F39" s="74"/>
      <c r="G39" s="74"/>
      <c r="H39" s="74"/>
      <c r="I39" s="2" t="s">
        <v>73</v>
      </c>
      <c r="J39" s="2">
        <v>30</v>
      </c>
      <c r="K39" s="2">
        <v>50</v>
      </c>
      <c r="L39" s="2"/>
      <c r="M39" s="2">
        <v>0</v>
      </c>
      <c r="N39" s="2">
        <v>0</v>
      </c>
    </row>
    <row r="40" spans="1:14" ht="45" x14ac:dyDescent="0.25">
      <c r="A40" s="74"/>
      <c r="B40" s="74"/>
      <c r="C40" s="74"/>
      <c r="D40" s="74"/>
      <c r="E40" s="74"/>
      <c r="F40" s="75"/>
      <c r="G40" s="75"/>
      <c r="H40" s="75"/>
      <c r="I40" s="2" t="s">
        <v>74</v>
      </c>
      <c r="J40" s="2">
        <v>20</v>
      </c>
      <c r="K40" s="2">
        <v>0</v>
      </c>
      <c r="L40" s="2"/>
      <c r="M40" s="2">
        <v>0</v>
      </c>
      <c r="N40" s="2">
        <v>0</v>
      </c>
    </row>
    <row r="41" spans="1:14" ht="45" x14ac:dyDescent="0.25">
      <c r="A41" s="74"/>
      <c r="B41" s="74"/>
      <c r="C41" s="74"/>
      <c r="D41" s="74"/>
      <c r="E41" s="74"/>
      <c r="F41" s="73" t="s">
        <v>75</v>
      </c>
      <c r="G41" s="73">
        <v>4</v>
      </c>
      <c r="H41" s="73" t="s">
        <v>76</v>
      </c>
      <c r="I41" s="2" t="s">
        <v>77</v>
      </c>
      <c r="J41" s="2">
        <v>15</v>
      </c>
      <c r="K41" s="2" t="s">
        <v>62</v>
      </c>
      <c r="L41" s="2"/>
      <c r="M41" s="2">
        <v>0</v>
      </c>
      <c r="N41" s="2">
        <v>0</v>
      </c>
    </row>
    <row r="42" spans="1:14" ht="60" x14ac:dyDescent="0.25">
      <c r="A42" s="74"/>
      <c r="B42" s="74"/>
      <c r="C42" s="74"/>
      <c r="D42" s="74"/>
      <c r="E42" s="74"/>
      <c r="F42" s="74"/>
      <c r="G42" s="74"/>
      <c r="H42" s="74"/>
      <c r="I42" s="2" t="s">
        <v>78</v>
      </c>
      <c r="J42" s="2">
        <v>10</v>
      </c>
      <c r="K42" s="2">
        <v>25</v>
      </c>
      <c r="L42" s="2"/>
      <c r="M42" s="2">
        <v>0</v>
      </c>
      <c r="N42" s="2">
        <v>0</v>
      </c>
    </row>
    <row r="43" spans="1:14" ht="60" x14ac:dyDescent="0.25">
      <c r="A43" s="74"/>
      <c r="B43" s="74"/>
      <c r="C43" s="74"/>
      <c r="D43" s="74"/>
      <c r="E43" s="74"/>
      <c r="F43" s="74"/>
      <c r="G43" s="74"/>
      <c r="H43" s="74"/>
      <c r="I43" s="2" t="s">
        <v>79</v>
      </c>
      <c r="J43" s="2">
        <v>15</v>
      </c>
      <c r="K43" s="2" t="s">
        <v>62</v>
      </c>
      <c r="L43" s="2"/>
      <c r="M43" s="2">
        <v>0</v>
      </c>
      <c r="N43" s="2">
        <v>0</v>
      </c>
    </row>
    <row r="44" spans="1:14" ht="45" x14ac:dyDescent="0.25">
      <c r="A44" s="74"/>
      <c r="B44" s="74"/>
      <c r="C44" s="74"/>
      <c r="D44" s="74"/>
      <c r="E44" s="74"/>
      <c r="F44" s="74"/>
      <c r="G44" s="74"/>
      <c r="H44" s="74"/>
      <c r="I44" s="2" t="s">
        <v>80</v>
      </c>
      <c r="J44" s="2">
        <v>40</v>
      </c>
      <c r="K44" s="2">
        <v>15</v>
      </c>
      <c r="L44" s="2"/>
      <c r="M44" s="2">
        <v>0</v>
      </c>
      <c r="N44" s="2">
        <v>0</v>
      </c>
    </row>
    <row r="45" spans="1:14" ht="45" x14ac:dyDescent="0.25">
      <c r="A45" s="74"/>
      <c r="B45" s="74"/>
      <c r="C45" s="74"/>
      <c r="D45" s="74"/>
      <c r="E45" s="74"/>
      <c r="F45" s="75"/>
      <c r="G45" s="75"/>
      <c r="H45" s="75"/>
      <c r="I45" s="2" t="s">
        <v>81</v>
      </c>
      <c r="J45" s="2">
        <v>20</v>
      </c>
      <c r="K45" s="2" t="s">
        <v>62</v>
      </c>
      <c r="L45" s="2"/>
      <c r="M45" s="2">
        <v>0</v>
      </c>
      <c r="N45" s="2">
        <v>0</v>
      </c>
    </row>
    <row r="46" spans="1:14" ht="45" x14ac:dyDescent="0.25">
      <c r="A46" s="74"/>
      <c r="B46" s="74"/>
      <c r="C46" s="74"/>
      <c r="D46" s="74"/>
      <c r="E46" s="74"/>
      <c r="F46" s="2" t="s">
        <v>82</v>
      </c>
      <c r="G46" s="2">
        <v>3.8</v>
      </c>
      <c r="H46" s="2" t="s">
        <v>16</v>
      </c>
      <c r="I46" s="2" t="s">
        <v>83</v>
      </c>
      <c r="J46" s="2">
        <v>100</v>
      </c>
      <c r="K46" s="2" t="s">
        <v>16</v>
      </c>
      <c r="L46" s="2"/>
      <c r="M46" s="2">
        <v>0</v>
      </c>
      <c r="N46" s="2">
        <v>0</v>
      </c>
    </row>
    <row r="47" spans="1:14" ht="60" x14ac:dyDescent="0.25">
      <c r="A47" s="74"/>
      <c r="B47" s="74"/>
      <c r="C47" s="74"/>
      <c r="D47" s="74"/>
      <c r="E47" s="74"/>
      <c r="F47" s="73" t="s">
        <v>84</v>
      </c>
      <c r="G47" s="73">
        <v>2.69</v>
      </c>
      <c r="H47" s="73">
        <v>25</v>
      </c>
      <c r="I47" s="2" t="s">
        <v>85</v>
      </c>
      <c r="J47" s="2">
        <v>30</v>
      </c>
      <c r="K47" s="2">
        <v>25</v>
      </c>
      <c r="L47" s="2"/>
      <c r="M47" s="2">
        <v>0</v>
      </c>
      <c r="N47" s="2">
        <v>0</v>
      </c>
    </row>
    <row r="48" spans="1:14" ht="30" x14ac:dyDescent="0.25">
      <c r="A48" s="74"/>
      <c r="B48" s="74"/>
      <c r="C48" s="74"/>
      <c r="D48" s="74"/>
      <c r="E48" s="74"/>
      <c r="F48" s="74"/>
      <c r="G48" s="74"/>
      <c r="H48" s="74"/>
      <c r="I48" s="2" t="s">
        <v>86</v>
      </c>
      <c r="J48" s="2">
        <v>10</v>
      </c>
      <c r="K48" s="2">
        <v>25</v>
      </c>
      <c r="L48" s="2"/>
      <c r="M48" s="2">
        <v>0</v>
      </c>
      <c r="N48" s="2">
        <v>0</v>
      </c>
    </row>
    <row r="49" spans="1:14" ht="75" x14ac:dyDescent="0.25">
      <c r="A49" s="74"/>
      <c r="B49" s="74"/>
      <c r="C49" s="74"/>
      <c r="D49" s="74"/>
      <c r="E49" s="74"/>
      <c r="F49" s="75"/>
      <c r="G49" s="75"/>
      <c r="H49" s="75"/>
      <c r="I49" s="2" t="s">
        <v>87</v>
      </c>
      <c r="J49" s="2">
        <v>60</v>
      </c>
      <c r="K49" s="2">
        <v>25</v>
      </c>
      <c r="L49" s="2"/>
      <c r="M49" s="2">
        <v>0</v>
      </c>
      <c r="N49" s="2">
        <v>0</v>
      </c>
    </row>
    <row r="50" spans="1:14" ht="30" x14ac:dyDescent="0.25">
      <c r="A50" s="74"/>
      <c r="B50" s="74"/>
      <c r="C50" s="74"/>
      <c r="D50" s="74"/>
      <c r="E50" s="74"/>
      <c r="F50" s="73" t="s">
        <v>88</v>
      </c>
      <c r="G50" s="73">
        <v>3.8</v>
      </c>
      <c r="H50" s="73" t="s">
        <v>89</v>
      </c>
      <c r="I50" s="2" t="s">
        <v>90</v>
      </c>
      <c r="J50" s="2">
        <v>50</v>
      </c>
      <c r="K50" s="2">
        <v>25</v>
      </c>
      <c r="L50" s="2"/>
      <c r="M50" s="2">
        <v>0</v>
      </c>
      <c r="N50" s="2">
        <v>0</v>
      </c>
    </row>
    <row r="51" spans="1:14" ht="45" x14ac:dyDescent="0.25">
      <c r="A51" s="74"/>
      <c r="B51" s="74"/>
      <c r="C51" s="74"/>
      <c r="D51" s="74"/>
      <c r="E51" s="74"/>
      <c r="F51" s="75"/>
      <c r="G51" s="75"/>
      <c r="H51" s="75"/>
      <c r="I51" s="2" t="s">
        <v>189</v>
      </c>
      <c r="J51" s="2">
        <v>50</v>
      </c>
      <c r="K51" s="2" t="s">
        <v>91</v>
      </c>
      <c r="L51" s="2"/>
      <c r="M51" s="2">
        <v>0</v>
      </c>
      <c r="N51" s="2">
        <v>0</v>
      </c>
    </row>
    <row r="52" spans="1:14" ht="30" x14ac:dyDescent="0.25">
      <c r="A52" s="74"/>
      <c r="B52" s="74"/>
      <c r="C52" s="74"/>
      <c r="D52" s="74"/>
      <c r="E52" s="74"/>
      <c r="F52" s="73" t="s">
        <v>92</v>
      </c>
      <c r="G52" s="73">
        <v>3.8</v>
      </c>
      <c r="H52" s="73" t="s">
        <v>93</v>
      </c>
      <c r="I52" s="2" t="s">
        <v>94</v>
      </c>
      <c r="J52" s="2">
        <v>50</v>
      </c>
      <c r="K52" s="2">
        <v>40</v>
      </c>
      <c r="L52" s="2"/>
      <c r="M52" s="2">
        <v>0</v>
      </c>
      <c r="N52" s="2">
        <v>0</v>
      </c>
    </row>
    <row r="53" spans="1:14" ht="45" x14ac:dyDescent="0.25">
      <c r="A53" s="74"/>
      <c r="B53" s="74"/>
      <c r="C53" s="74"/>
      <c r="D53" s="74"/>
      <c r="E53" s="74"/>
      <c r="F53" s="75"/>
      <c r="G53" s="75"/>
      <c r="H53" s="75"/>
      <c r="I53" s="2" t="s">
        <v>95</v>
      </c>
      <c r="J53" s="2">
        <v>50</v>
      </c>
      <c r="K53" s="2" t="s">
        <v>62</v>
      </c>
      <c r="L53" s="2"/>
      <c r="M53" s="2">
        <v>0</v>
      </c>
      <c r="N53" s="2">
        <v>0</v>
      </c>
    </row>
    <row r="54" spans="1:14" ht="30" x14ac:dyDescent="0.25">
      <c r="A54" s="74"/>
      <c r="B54" s="74"/>
      <c r="C54" s="74"/>
      <c r="D54" s="74"/>
      <c r="E54" s="74"/>
      <c r="F54" s="73" t="s">
        <v>96</v>
      </c>
      <c r="G54" s="73">
        <v>6</v>
      </c>
      <c r="H54" s="73">
        <v>45</v>
      </c>
      <c r="I54" s="2" t="s">
        <v>97</v>
      </c>
      <c r="J54" s="2">
        <v>50</v>
      </c>
      <c r="K54" s="2">
        <v>90</v>
      </c>
      <c r="L54" s="2"/>
      <c r="M54" s="2">
        <v>0</v>
      </c>
      <c r="N54" s="2">
        <v>0</v>
      </c>
    </row>
    <row r="55" spans="1:14" ht="45" x14ac:dyDescent="0.25">
      <c r="A55" s="74"/>
      <c r="B55" s="74"/>
      <c r="C55" s="74"/>
      <c r="D55" s="74"/>
      <c r="E55" s="74"/>
      <c r="F55" s="75"/>
      <c r="G55" s="75"/>
      <c r="H55" s="75"/>
      <c r="I55" s="2" t="s">
        <v>98</v>
      </c>
      <c r="J55" s="2">
        <v>50</v>
      </c>
      <c r="K55" s="2">
        <v>0</v>
      </c>
      <c r="L55" s="2"/>
      <c r="M55" s="2">
        <v>0</v>
      </c>
      <c r="N55" s="2">
        <v>0</v>
      </c>
    </row>
    <row r="56" spans="1:14" ht="30" x14ac:dyDescent="0.25">
      <c r="A56" s="74"/>
      <c r="B56" s="74"/>
      <c r="C56" s="74"/>
      <c r="D56" s="74"/>
      <c r="E56" s="74"/>
      <c r="F56" s="73" t="s">
        <v>99</v>
      </c>
      <c r="G56" s="73">
        <v>6</v>
      </c>
      <c r="H56" s="73" t="s">
        <v>100</v>
      </c>
      <c r="I56" s="2" t="s">
        <v>101</v>
      </c>
      <c r="J56" s="2">
        <v>50</v>
      </c>
      <c r="K56" s="2" t="s">
        <v>16</v>
      </c>
      <c r="L56" s="2"/>
      <c r="M56" s="2">
        <v>0</v>
      </c>
      <c r="N56" s="2">
        <v>0</v>
      </c>
    </row>
    <row r="57" spans="1:14" x14ac:dyDescent="0.25">
      <c r="A57" s="74"/>
      <c r="B57" s="74"/>
      <c r="C57" s="74"/>
      <c r="D57" s="74"/>
      <c r="E57" s="74"/>
      <c r="F57" s="75"/>
      <c r="G57" s="75"/>
      <c r="H57" s="75"/>
      <c r="I57" s="2" t="s">
        <v>102</v>
      </c>
      <c r="J57" s="2">
        <v>50</v>
      </c>
      <c r="K57" s="2">
        <v>0</v>
      </c>
      <c r="L57" s="2"/>
      <c r="M57" s="2">
        <v>0</v>
      </c>
      <c r="N57" s="2">
        <v>0</v>
      </c>
    </row>
    <row r="58" spans="1:14" ht="30" x14ac:dyDescent="0.25">
      <c r="A58" s="74"/>
      <c r="B58" s="74"/>
      <c r="C58" s="74"/>
      <c r="D58" s="74"/>
      <c r="E58" s="74"/>
      <c r="F58" s="73" t="s">
        <v>103</v>
      </c>
      <c r="G58" s="73">
        <v>3.8</v>
      </c>
      <c r="H58" s="73" t="s">
        <v>104</v>
      </c>
      <c r="I58" s="2" t="s">
        <v>105</v>
      </c>
      <c r="J58" s="2">
        <v>50</v>
      </c>
      <c r="K58" s="2">
        <v>25</v>
      </c>
      <c r="L58" s="2"/>
      <c r="M58" s="2">
        <v>0</v>
      </c>
      <c r="N58" s="2">
        <v>0</v>
      </c>
    </row>
    <row r="59" spans="1:14" ht="30" x14ac:dyDescent="0.25">
      <c r="A59" s="74"/>
      <c r="B59" s="74"/>
      <c r="C59" s="74"/>
      <c r="D59" s="74"/>
      <c r="E59" s="74"/>
      <c r="F59" s="75"/>
      <c r="G59" s="75"/>
      <c r="H59" s="75"/>
      <c r="I59" s="2" t="s">
        <v>106</v>
      </c>
      <c r="J59" s="2">
        <v>50</v>
      </c>
      <c r="K59" s="2" t="s">
        <v>107</v>
      </c>
      <c r="L59" s="2"/>
      <c r="M59" s="2">
        <v>0</v>
      </c>
      <c r="N59" s="2">
        <v>0</v>
      </c>
    </row>
    <row r="60" spans="1:14" x14ac:dyDescent="0.25">
      <c r="A60" s="74"/>
      <c r="B60" s="74"/>
      <c r="C60" s="74"/>
      <c r="D60" s="74"/>
      <c r="E60" s="74"/>
      <c r="F60" s="73" t="s">
        <v>108</v>
      </c>
      <c r="G60" s="73">
        <v>6</v>
      </c>
      <c r="H60" s="73" t="s">
        <v>109</v>
      </c>
      <c r="I60" s="2" t="s">
        <v>110</v>
      </c>
      <c r="J60" s="2">
        <v>50</v>
      </c>
      <c r="K60" s="2" t="s">
        <v>111</v>
      </c>
      <c r="L60" s="2"/>
      <c r="M60" s="2">
        <v>0</v>
      </c>
      <c r="N60" s="2">
        <v>0</v>
      </c>
    </row>
    <row r="61" spans="1:14" ht="30" x14ac:dyDescent="0.25">
      <c r="A61" s="74"/>
      <c r="B61" s="74"/>
      <c r="C61" s="74"/>
      <c r="D61" s="74"/>
      <c r="E61" s="74"/>
      <c r="F61" s="75"/>
      <c r="G61" s="75"/>
      <c r="H61" s="75"/>
      <c r="I61" s="2" t="s">
        <v>112</v>
      </c>
      <c r="J61" s="2">
        <v>50</v>
      </c>
      <c r="K61" s="2">
        <v>33</v>
      </c>
      <c r="L61" s="2"/>
      <c r="M61" s="2">
        <v>0</v>
      </c>
      <c r="N61" s="2">
        <v>0</v>
      </c>
    </row>
    <row r="62" spans="1:14" ht="45" x14ac:dyDescent="0.25">
      <c r="A62" s="74"/>
      <c r="B62" s="74"/>
      <c r="C62" s="74"/>
      <c r="D62" s="74"/>
      <c r="E62" s="74"/>
      <c r="F62" s="73" t="s">
        <v>113</v>
      </c>
      <c r="G62" s="73">
        <v>3</v>
      </c>
      <c r="H62" s="73" t="s">
        <v>114</v>
      </c>
      <c r="I62" s="2" t="s">
        <v>115</v>
      </c>
      <c r="J62" s="2">
        <v>30</v>
      </c>
      <c r="K62" s="2">
        <v>100</v>
      </c>
      <c r="L62" s="2"/>
      <c r="M62" s="2">
        <v>0</v>
      </c>
      <c r="N62" s="2">
        <v>0</v>
      </c>
    </row>
    <row r="63" spans="1:14" ht="45" x14ac:dyDescent="0.25">
      <c r="A63" s="74"/>
      <c r="B63" s="74"/>
      <c r="C63" s="74"/>
      <c r="D63" s="74"/>
      <c r="E63" s="74"/>
      <c r="F63" s="74"/>
      <c r="G63" s="74"/>
      <c r="H63" s="74"/>
      <c r="I63" s="2" t="s">
        <v>116</v>
      </c>
      <c r="J63" s="2">
        <v>50</v>
      </c>
      <c r="K63" s="2">
        <v>31</v>
      </c>
      <c r="L63" s="2"/>
      <c r="M63" s="2">
        <v>0</v>
      </c>
      <c r="N63" s="2">
        <v>0</v>
      </c>
    </row>
    <row r="64" spans="1:14" ht="45" x14ac:dyDescent="0.25">
      <c r="A64" s="74"/>
      <c r="B64" s="74"/>
      <c r="C64" s="74"/>
      <c r="D64" s="74"/>
      <c r="E64" s="74"/>
      <c r="F64" s="75"/>
      <c r="G64" s="75"/>
      <c r="H64" s="75"/>
      <c r="I64" s="2" t="s">
        <v>117</v>
      </c>
      <c r="J64" s="2">
        <v>20</v>
      </c>
      <c r="K64" s="2">
        <v>15</v>
      </c>
      <c r="L64" s="2"/>
      <c r="M64" s="2">
        <v>0</v>
      </c>
      <c r="N64" s="2">
        <v>0</v>
      </c>
    </row>
    <row r="65" spans="1:14" ht="45" x14ac:dyDescent="0.25">
      <c r="A65" s="74"/>
      <c r="B65" s="74"/>
      <c r="C65" s="74"/>
      <c r="D65" s="74"/>
      <c r="E65" s="74"/>
      <c r="F65" s="73" t="s">
        <v>118</v>
      </c>
      <c r="G65" s="73">
        <v>3</v>
      </c>
      <c r="H65" s="73">
        <v>35</v>
      </c>
      <c r="I65" s="2" t="s">
        <v>119</v>
      </c>
      <c r="J65" s="2">
        <v>20</v>
      </c>
      <c r="K65" s="2">
        <v>100</v>
      </c>
      <c r="L65" s="2"/>
      <c r="M65" s="2">
        <v>0</v>
      </c>
      <c r="N65" s="2">
        <v>0</v>
      </c>
    </row>
    <row r="66" spans="1:14" x14ac:dyDescent="0.25">
      <c r="A66" s="74"/>
      <c r="B66" s="74"/>
      <c r="C66" s="74"/>
      <c r="D66" s="74"/>
      <c r="E66" s="74"/>
      <c r="F66" s="74"/>
      <c r="G66" s="74"/>
      <c r="H66" s="74"/>
      <c r="I66" s="2" t="s">
        <v>120</v>
      </c>
      <c r="J66" s="2">
        <v>60</v>
      </c>
      <c r="K66" s="2">
        <v>25</v>
      </c>
      <c r="L66" s="2"/>
      <c r="M66" s="2">
        <v>0</v>
      </c>
      <c r="N66" s="2">
        <v>0</v>
      </c>
    </row>
    <row r="67" spans="1:14" ht="60" x14ac:dyDescent="0.25">
      <c r="A67" s="74"/>
      <c r="B67" s="74"/>
      <c r="C67" s="74"/>
      <c r="D67" s="74"/>
      <c r="E67" s="74"/>
      <c r="F67" s="75"/>
      <c r="G67" s="75"/>
      <c r="H67" s="75"/>
      <c r="I67" s="2" t="s">
        <v>121</v>
      </c>
      <c r="J67" s="2">
        <v>20</v>
      </c>
      <c r="K67" s="2">
        <v>0</v>
      </c>
      <c r="L67" s="2"/>
      <c r="M67" s="2">
        <v>0</v>
      </c>
      <c r="N67" s="2">
        <v>0</v>
      </c>
    </row>
    <row r="68" spans="1:14" ht="30" x14ac:dyDescent="0.25">
      <c r="A68" s="74"/>
      <c r="B68" s="74"/>
      <c r="C68" s="74"/>
      <c r="D68" s="74"/>
      <c r="E68" s="74"/>
      <c r="F68" s="73" t="s">
        <v>122</v>
      </c>
      <c r="G68" s="73">
        <v>6</v>
      </c>
      <c r="H68" s="73">
        <v>14</v>
      </c>
      <c r="I68" s="2" t="s">
        <v>123</v>
      </c>
      <c r="J68" s="2">
        <v>5</v>
      </c>
      <c r="K68" s="2">
        <v>100</v>
      </c>
      <c r="L68" s="2"/>
      <c r="M68" s="2">
        <v>0</v>
      </c>
      <c r="N68" s="2">
        <v>0</v>
      </c>
    </row>
    <row r="69" spans="1:14" ht="30" x14ac:dyDescent="0.25">
      <c r="A69" s="74"/>
      <c r="B69" s="74"/>
      <c r="C69" s="74"/>
      <c r="D69" s="74"/>
      <c r="E69" s="74"/>
      <c r="F69" s="74"/>
      <c r="G69" s="74"/>
      <c r="H69" s="74"/>
      <c r="I69" s="2" t="s">
        <v>124</v>
      </c>
      <c r="J69" s="2">
        <v>25</v>
      </c>
      <c r="K69" s="2">
        <v>5</v>
      </c>
      <c r="L69" s="2"/>
      <c r="M69" s="2">
        <v>0</v>
      </c>
      <c r="N69" s="2">
        <v>0</v>
      </c>
    </row>
    <row r="70" spans="1:14" ht="45" x14ac:dyDescent="0.25">
      <c r="A70" s="74"/>
      <c r="B70" s="74"/>
      <c r="C70" s="74"/>
      <c r="D70" s="74"/>
      <c r="E70" s="74"/>
      <c r="F70" s="74"/>
      <c r="G70" s="74"/>
      <c r="H70" s="74"/>
      <c r="I70" s="2" t="s">
        <v>125</v>
      </c>
      <c r="J70" s="2">
        <v>60</v>
      </c>
      <c r="K70" s="2" t="s">
        <v>126</v>
      </c>
      <c r="L70" s="2"/>
      <c r="M70" s="2">
        <v>0</v>
      </c>
      <c r="N70" s="2">
        <v>0</v>
      </c>
    </row>
    <row r="71" spans="1:14" ht="45" x14ac:dyDescent="0.25">
      <c r="A71" s="74"/>
      <c r="B71" s="74"/>
      <c r="C71" s="74"/>
      <c r="D71" s="74"/>
      <c r="E71" s="74"/>
      <c r="F71" s="75"/>
      <c r="G71" s="75"/>
      <c r="H71" s="75"/>
      <c r="I71" s="2" t="s">
        <v>127</v>
      </c>
      <c r="J71" s="2">
        <v>10</v>
      </c>
      <c r="K71" s="2" t="s">
        <v>62</v>
      </c>
      <c r="L71" s="2"/>
      <c r="M71" s="2">
        <v>0</v>
      </c>
      <c r="N71" s="2">
        <v>0</v>
      </c>
    </row>
    <row r="72" spans="1:14" ht="45" x14ac:dyDescent="0.25">
      <c r="A72" s="74"/>
      <c r="B72" s="74"/>
      <c r="C72" s="74"/>
      <c r="D72" s="74"/>
      <c r="E72" s="74"/>
      <c r="F72" s="73" t="s">
        <v>128</v>
      </c>
      <c r="G72" s="73">
        <v>6</v>
      </c>
      <c r="H72" s="73" t="s">
        <v>129</v>
      </c>
      <c r="I72" s="2" t="s">
        <v>130</v>
      </c>
      <c r="J72" s="2">
        <v>5</v>
      </c>
      <c r="K72" s="2">
        <v>100</v>
      </c>
      <c r="L72" s="2"/>
      <c r="M72" s="2">
        <v>0</v>
      </c>
      <c r="N72" s="2">
        <v>0</v>
      </c>
    </row>
    <row r="73" spans="1:14" ht="45" x14ac:dyDescent="0.25">
      <c r="A73" s="74"/>
      <c r="B73" s="74"/>
      <c r="C73" s="74"/>
      <c r="D73" s="74"/>
      <c r="E73" s="74"/>
      <c r="F73" s="74"/>
      <c r="G73" s="74"/>
      <c r="H73" s="74"/>
      <c r="I73" s="2" t="s">
        <v>131</v>
      </c>
      <c r="J73" s="2">
        <v>5</v>
      </c>
      <c r="K73" s="2">
        <v>100</v>
      </c>
      <c r="L73" s="2"/>
      <c r="M73" s="2">
        <v>0</v>
      </c>
      <c r="N73" s="2">
        <v>0</v>
      </c>
    </row>
    <row r="74" spans="1:14" ht="30" x14ac:dyDescent="0.25">
      <c r="A74" s="74"/>
      <c r="B74" s="74"/>
      <c r="C74" s="74"/>
      <c r="D74" s="74"/>
      <c r="E74" s="74"/>
      <c r="F74" s="74"/>
      <c r="G74" s="74"/>
      <c r="H74" s="74"/>
      <c r="I74" s="2" t="s">
        <v>132</v>
      </c>
      <c r="J74" s="2">
        <v>10</v>
      </c>
      <c r="K74" s="2">
        <v>20</v>
      </c>
      <c r="L74" s="2"/>
      <c r="M74" s="2">
        <v>0</v>
      </c>
      <c r="N74" s="2">
        <v>0</v>
      </c>
    </row>
    <row r="75" spans="1:14" ht="30" x14ac:dyDescent="0.25">
      <c r="A75" s="74"/>
      <c r="B75" s="74"/>
      <c r="C75" s="74"/>
      <c r="D75" s="74"/>
      <c r="E75" s="74"/>
      <c r="F75" s="74"/>
      <c r="G75" s="74"/>
      <c r="H75" s="74"/>
      <c r="I75" s="2" t="s">
        <v>133</v>
      </c>
      <c r="J75" s="2">
        <v>20</v>
      </c>
      <c r="K75" s="2">
        <v>25</v>
      </c>
      <c r="L75" s="2"/>
      <c r="M75" s="2">
        <v>0</v>
      </c>
      <c r="N75" s="2">
        <v>0</v>
      </c>
    </row>
    <row r="76" spans="1:14" ht="30" x14ac:dyDescent="0.25">
      <c r="A76" s="74"/>
      <c r="B76" s="74"/>
      <c r="C76" s="74"/>
      <c r="D76" s="74"/>
      <c r="E76" s="74"/>
      <c r="F76" s="74"/>
      <c r="G76" s="74"/>
      <c r="H76" s="74"/>
      <c r="I76" s="2" t="s">
        <v>134</v>
      </c>
      <c r="J76" s="2">
        <v>20</v>
      </c>
      <c r="K76" s="2">
        <v>50</v>
      </c>
      <c r="L76" s="2"/>
      <c r="M76" s="2">
        <v>0</v>
      </c>
      <c r="N76" s="2">
        <v>0</v>
      </c>
    </row>
    <row r="77" spans="1:14" ht="45" x14ac:dyDescent="0.25">
      <c r="A77" s="74"/>
      <c r="B77" s="74"/>
      <c r="C77" s="74"/>
      <c r="D77" s="74"/>
      <c r="E77" s="74"/>
      <c r="F77" s="74"/>
      <c r="G77" s="74"/>
      <c r="H77" s="74"/>
      <c r="I77" s="2" t="s">
        <v>135</v>
      </c>
      <c r="J77" s="2">
        <v>20</v>
      </c>
      <c r="K77" s="2">
        <v>25</v>
      </c>
      <c r="L77" s="2"/>
      <c r="M77" s="2">
        <v>0</v>
      </c>
      <c r="N77" s="2">
        <v>0</v>
      </c>
    </row>
    <row r="78" spans="1:14" ht="45" x14ac:dyDescent="0.25">
      <c r="A78" s="74"/>
      <c r="B78" s="74"/>
      <c r="C78" s="75"/>
      <c r="D78" s="75"/>
      <c r="E78" s="75"/>
      <c r="F78" s="75"/>
      <c r="G78" s="75"/>
      <c r="H78" s="75"/>
      <c r="I78" s="2" t="s">
        <v>136</v>
      </c>
      <c r="J78" s="2">
        <v>20</v>
      </c>
      <c r="K78" s="2">
        <v>42</v>
      </c>
      <c r="L78" s="2"/>
      <c r="M78" s="2">
        <v>0</v>
      </c>
      <c r="N78" s="2">
        <v>0</v>
      </c>
    </row>
    <row r="79" spans="1:14" ht="30" x14ac:dyDescent="0.25">
      <c r="A79" s="74"/>
      <c r="B79" s="74"/>
      <c r="C79" s="73" t="s">
        <v>137</v>
      </c>
      <c r="D79" s="73">
        <v>50</v>
      </c>
      <c r="E79" s="73" t="s">
        <v>138</v>
      </c>
      <c r="F79" s="73" t="s">
        <v>139</v>
      </c>
      <c r="G79" s="73">
        <v>11</v>
      </c>
      <c r="H79" s="73" t="s">
        <v>140</v>
      </c>
      <c r="I79" s="2" t="s">
        <v>141</v>
      </c>
      <c r="J79" s="2">
        <v>25</v>
      </c>
      <c r="K79" s="2">
        <v>100</v>
      </c>
      <c r="L79" s="2"/>
      <c r="M79" s="2">
        <v>0</v>
      </c>
      <c r="N79" s="2">
        <v>0</v>
      </c>
    </row>
    <row r="80" spans="1:14" ht="30" x14ac:dyDescent="0.25">
      <c r="A80" s="74"/>
      <c r="B80" s="74"/>
      <c r="C80" s="74"/>
      <c r="D80" s="74"/>
      <c r="E80" s="74"/>
      <c r="F80" s="74"/>
      <c r="G80" s="74"/>
      <c r="H80" s="74"/>
      <c r="I80" s="2" t="s">
        <v>142</v>
      </c>
      <c r="J80" s="2">
        <v>25</v>
      </c>
      <c r="K80" s="2">
        <v>33</v>
      </c>
      <c r="L80" s="2"/>
      <c r="M80" s="2">
        <v>0</v>
      </c>
      <c r="N80" s="2">
        <v>0</v>
      </c>
    </row>
    <row r="81" spans="1:14" ht="30" x14ac:dyDescent="0.25">
      <c r="A81" s="74"/>
      <c r="B81" s="74"/>
      <c r="C81" s="74"/>
      <c r="D81" s="74"/>
      <c r="E81" s="74"/>
      <c r="F81" s="74"/>
      <c r="G81" s="74"/>
      <c r="H81" s="74"/>
      <c r="I81" s="2" t="s">
        <v>143</v>
      </c>
      <c r="J81" s="2">
        <v>25</v>
      </c>
      <c r="K81" s="2">
        <v>33</v>
      </c>
      <c r="L81" s="2"/>
      <c r="M81" s="2">
        <v>0</v>
      </c>
      <c r="N81" s="2">
        <v>0</v>
      </c>
    </row>
    <row r="82" spans="1:14" ht="45" x14ac:dyDescent="0.25">
      <c r="A82" s="74"/>
      <c r="B82" s="74"/>
      <c r="C82" s="74"/>
      <c r="D82" s="74"/>
      <c r="E82" s="74"/>
      <c r="F82" s="75"/>
      <c r="G82" s="75"/>
      <c r="H82" s="75"/>
      <c r="I82" s="2" t="s">
        <v>144</v>
      </c>
      <c r="J82" s="2">
        <v>25</v>
      </c>
      <c r="K82" s="2">
        <v>0</v>
      </c>
      <c r="L82" s="2"/>
      <c r="M82" s="2">
        <v>0</v>
      </c>
      <c r="N82" s="2">
        <v>0</v>
      </c>
    </row>
    <row r="83" spans="1:14" ht="30" x14ac:dyDescent="0.25">
      <c r="A83" s="74"/>
      <c r="B83" s="74"/>
      <c r="C83" s="74"/>
      <c r="D83" s="74"/>
      <c r="E83" s="74"/>
      <c r="F83" s="73" t="s">
        <v>145</v>
      </c>
      <c r="G83" s="73">
        <v>19.399999999999999</v>
      </c>
      <c r="H83" s="73" t="s">
        <v>146</v>
      </c>
      <c r="I83" s="2" t="s">
        <v>147</v>
      </c>
      <c r="J83" s="2" t="s">
        <v>148</v>
      </c>
      <c r="K83" s="2">
        <v>30</v>
      </c>
      <c r="L83" s="2"/>
      <c r="M83" s="2">
        <v>0</v>
      </c>
      <c r="N83" s="2">
        <v>0</v>
      </c>
    </row>
    <row r="84" spans="1:14" ht="60" x14ac:dyDescent="0.25">
      <c r="A84" s="74"/>
      <c r="B84" s="74"/>
      <c r="C84" s="74"/>
      <c r="D84" s="74"/>
      <c r="E84" s="74"/>
      <c r="F84" s="74"/>
      <c r="G84" s="74"/>
      <c r="H84" s="74"/>
      <c r="I84" s="2" t="s">
        <v>149</v>
      </c>
      <c r="J84" s="2" t="s">
        <v>148</v>
      </c>
      <c r="K84" s="2">
        <v>0</v>
      </c>
      <c r="L84" s="2"/>
      <c r="M84" s="2">
        <v>0</v>
      </c>
      <c r="N84" s="2">
        <v>0</v>
      </c>
    </row>
    <row r="85" spans="1:14" ht="60" x14ac:dyDescent="0.25">
      <c r="A85" s="74"/>
      <c r="B85" s="74"/>
      <c r="C85" s="74"/>
      <c r="D85" s="74"/>
      <c r="E85" s="74"/>
      <c r="F85" s="74"/>
      <c r="G85" s="74"/>
      <c r="H85" s="74"/>
      <c r="I85" s="2" t="s">
        <v>150</v>
      </c>
      <c r="J85" s="2" t="s">
        <v>148</v>
      </c>
      <c r="K85" s="2">
        <v>25</v>
      </c>
      <c r="L85" s="2"/>
      <c r="M85" s="2">
        <v>0</v>
      </c>
      <c r="N85" s="2">
        <v>0</v>
      </c>
    </row>
    <row r="86" spans="1:14" ht="75" x14ac:dyDescent="0.25">
      <c r="A86" s="74"/>
      <c r="B86" s="74"/>
      <c r="C86" s="74"/>
      <c r="D86" s="74"/>
      <c r="E86" s="74"/>
      <c r="F86" s="74"/>
      <c r="G86" s="74"/>
      <c r="H86" s="74"/>
      <c r="I86" s="2" t="s">
        <v>151</v>
      </c>
      <c r="J86" s="2" t="s">
        <v>148</v>
      </c>
      <c r="K86" s="2">
        <v>0</v>
      </c>
      <c r="L86" s="2"/>
      <c r="M86" s="2">
        <v>0</v>
      </c>
      <c r="N86" s="2">
        <v>0</v>
      </c>
    </row>
    <row r="87" spans="1:14" ht="45" x14ac:dyDescent="0.25">
      <c r="A87" s="74"/>
      <c r="B87" s="74"/>
      <c r="C87" s="74"/>
      <c r="D87" s="74"/>
      <c r="E87" s="74"/>
      <c r="F87" s="74"/>
      <c r="G87" s="74"/>
      <c r="H87" s="74"/>
      <c r="I87" s="2" t="s">
        <v>152</v>
      </c>
      <c r="J87" s="2" t="s">
        <v>148</v>
      </c>
      <c r="K87" s="2">
        <v>0</v>
      </c>
      <c r="L87" s="2"/>
      <c r="M87" s="2">
        <v>0</v>
      </c>
      <c r="N87" s="2">
        <v>0</v>
      </c>
    </row>
    <row r="88" spans="1:14" ht="45" x14ac:dyDescent="0.25">
      <c r="A88" s="74"/>
      <c r="B88" s="74"/>
      <c r="C88" s="74"/>
      <c r="D88" s="74"/>
      <c r="E88" s="74"/>
      <c r="F88" s="74"/>
      <c r="G88" s="74"/>
      <c r="H88" s="74"/>
      <c r="I88" s="2" t="s">
        <v>153</v>
      </c>
      <c r="J88" s="2" t="s">
        <v>148</v>
      </c>
      <c r="K88" s="2">
        <v>0</v>
      </c>
      <c r="L88" s="2"/>
      <c r="M88" s="2">
        <v>0</v>
      </c>
      <c r="N88" s="2">
        <v>0</v>
      </c>
    </row>
    <row r="89" spans="1:14" ht="90" x14ac:dyDescent="0.25">
      <c r="A89" s="74"/>
      <c r="B89" s="74"/>
      <c r="C89" s="74"/>
      <c r="D89" s="74"/>
      <c r="E89" s="74"/>
      <c r="F89" s="75"/>
      <c r="G89" s="75"/>
      <c r="H89" s="75"/>
      <c r="I89" s="2" t="s">
        <v>154</v>
      </c>
      <c r="J89" s="2" t="s">
        <v>155</v>
      </c>
      <c r="K89" s="2">
        <v>34</v>
      </c>
      <c r="L89" s="2"/>
      <c r="M89" s="2">
        <v>0</v>
      </c>
      <c r="N89" s="2">
        <v>0</v>
      </c>
    </row>
    <row r="90" spans="1:14" ht="30" x14ac:dyDescent="0.25">
      <c r="A90" s="74"/>
      <c r="B90" s="74"/>
      <c r="C90" s="74"/>
      <c r="D90" s="74"/>
      <c r="E90" s="74"/>
      <c r="F90" s="73" t="s">
        <v>156</v>
      </c>
      <c r="G90" s="73">
        <v>38.799999999999997</v>
      </c>
      <c r="H90" s="73" t="s">
        <v>157</v>
      </c>
      <c r="I90" s="2" t="s">
        <v>158</v>
      </c>
      <c r="J90" s="2" t="s">
        <v>159</v>
      </c>
      <c r="K90" s="2">
        <v>33</v>
      </c>
      <c r="L90" s="2"/>
      <c r="M90" s="2">
        <v>0</v>
      </c>
      <c r="N90" s="2">
        <v>0</v>
      </c>
    </row>
    <row r="91" spans="1:14" ht="45" x14ac:dyDescent="0.25">
      <c r="A91" s="74"/>
      <c r="B91" s="74"/>
      <c r="C91" s="74"/>
      <c r="D91" s="74"/>
      <c r="E91" s="74"/>
      <c r="F91" s="74"/>
      <c r="G91" s="74"/>
      <c r="H91" s="74"/>
      <c r="I91" s="2" t="s">
        <v>160</v>
      </c>
      <c r="J91" s="2" t="s">
        <v>159</v>
      </c>
      <c r="K91" s="2">
        <v>33</v>
      </c>
      <c r="L91" s="2"/>
      <c r="M91" s="2">
        <v>0</v>
      </c>
      <c r="N91" s="2">
        <v>0</v>
      </c>
    </row>
    <row r="92" spans="1:14" x14ac:dyDescent="0.25">
      <c r="A92" s="74"/>
      <c r="B92" s="74"/>
      <c r="C92" s="74"/>
      <c r="D92" s="74"/>
      <c r="E92" s="74"/>
      <c r="F92" s="74"/>
      <c r="G92" s="74"/>
      <c r="H92" s="74"/>
      <c r="I92" s="2" t="s">
        <v>161</v>
      </c>
      <c r="J92" s="2" t="s">
        <v>159</v>
      </c>
      <c r="K92" s="2">
        <v>30</v>
      </c>
      <c r="L92" s="2"/>
      <c r="M92" s="2">
        <v>0</v>
      </c>
      <c r="N92" s="2">
        <v>0</v>
      </c>
    </row>
    <row r="93" spans="1:14" ht="30" x14ac:dyDescent="0.25">
      <c r="A93" s="74"/>
      <c r="B93" s="74"/>
      <c r="C93" s="74"/>
      <c r="D93" s="74"/>
      <c r="E93" s="74"/>
      <c r="F93" s="74"/>
      <c r="G93" s="74"/>
      <c r="H93" s="74"/>
      <c r="I93" s="2" t="s">
        <v>162</v>
      </c>
      <c r="J93" s="2" t="s">
        <v>159</v>
      </c>
      <c r="K93" s="2">
        <v>30</v>
      </c>
      <c r="L93" s="2"/>
      <c r="M93" s="2">
        <v>0</v>
      </c>
      <c r="N93" s="2">
        <v>0</v>
      </c>
    </row>
    <row r="94" spans="1:14" ht="30" x14ac:dyDescent="0.25">
      <c r="A94" s="74"/>
      <c r="B94" s="74"/>
      <c r="C94" s="74"/>
      <c r="D94" s="74"/>
      <c r="E94" s="74"/>
      <c r="F94" s="74"/>
      <c r="G94" s="74"/>
      <c r="H94" s="74"/>
      <c r="I94" s="2" t="s">
        <v>163</v>
      </c>
      <c r="J94" s="2" t="s">
        <v>159</v>
      </c>
      <c r="K94" s="2">
        <v>100</v>
      </c>
      <c r="L94" s="2"/>
      <c r="M94" s="2">
        <v>0</v>
      </c>
      <c r="N94" s="2">
        <v>0</v>
      </c>
    </row>
    <row r="95" spans="1:14" ht="45" x14ac:dyDescent="0.25">
      <c r="A95" s="74"/>
      <c r="B95" s="74"/>
      <c r="C95" s="74"/>
      <c r="D95" s="74"/>
      <c r="E95" s="74"/>
      <c r="F95" s="74"/>
      <c r="G95" s="74"/>
      <c r="H95" s="74"/>
      <c r="I95" s="2" t="s">
        <v>164</v>
      </c>
      <c r="J95" s="2" t="s">
        <v>159</v>
      </c>
      <c r="K95" s="2">
        <v>50</v>
      </c>
      <c r="L95" s="2"/>
      <c r="M95" s="2">
        <v>0</v>
      </c>
      <c r="N95" s="2">
        <v>0</v>
      </c>
    </row>
    <row r="96" spans="1:14" ht="75" x14ac:dyDescent="0.25">
      <c r="A96" s="74"/>
      <c r="B96" s="74"/>
      <c r="C96" s="74"/>
      <c r="D96" s="74"/>
      <c r="E96" s="74"/>
      <c r="F96" s="74"/>
      <c r="G96" s="74"/>
      <c r="H96" s="74"/>
      <c r="I96" s="2" t="s">
        <v>165</v>
      </c>
      <c r="J96" s="2" t="s">
        <v>159</v>
      </c>
      <c r="K96" s="2">
        <v>20</v>
      </c>
      <c r="L96" s="2"/>
      <c r="M96" s="2">
        <v>0</v>
      </c>
      <c r="N96" s="2">
        <v>0</v>
      </c>
    </row>
    <row r="97" spans="1:14" ht="45" x14ac:dyDescent="0.25">
      <c r="A97" s="74"/>
      <c r="B97" s="74"/>
      <c r="C97" s="74"/>
      <c r="D97" s="74"/>
      <c r="E97" s="74"/>
      <c r="F97" s="74"/>
      <c r="G97" s="74"/>
      <c r="H97" s="74"/>
      <c r="I97" s="2" t="s">
        <v>166</v>
      </c>
      <c r="J97" s="2" t="s">
        <v>159</v>
      </c>
      <c r="K97" s="2">
        <v>34</v>
      </c>
      <c r="L97" s="2"/>
      <c r="M97" s="2">
        <v>0</v>
      </c>
      <c r="N97" s="2">
        <v>0</v>
      </c>
    </row>
    <row r="98" spans="1:14" ht="45" x14ac:dyDescent="0.25">
      <c r="A98" s="74"/>
      <c r="B98" s="74"/>
      <c r="C98" s="74"/>
      <c r="D98" s="74"/>
      <c r="E98" s="74"/>
      <c r="F98" s="74"/>
      <c r="G98" s="74"/>
      <c r="H98" s="74"/>
      <c r="I98" s="2" t="s">
        <v>167</v>
      </c>
      <c r="J98" s="2" t="s">
        <v>159</v>
      </c>
      <c r="K98" s="2">
        <v>0</v>
      </c>
      <c r="L98" s="2"/>
      <c r="M98" s="2">
        <v>0</v>
      </c>
      <c r="N98" s="2">
        <v>0</v>
      </c>
    </row>
    <row r="99" spans="1:14" ht="30" x14ac:dyDescent="0.25">
      <c r="A99" s="74"/>
      <c r="B99" s="74"/>
      <c r="C99" s="74"/>
      <c r="D99" s="74"/>
      <c r="E99" s="74"/>
      <c r="F99" s="74"/>
      <c r="G99" s="74"/>
      <c r="H99" s="74"/>
      <c r="I99" s="2" t="s">
        <v>168</v>
      </c>
      <c r="J99" s="2" t="s">
        <v>159</v>
      </c>
      <c r="K99" s="2">
        <v>0</v>
      </c>
      <c r="L99" s="2"/>
      <c r="M99" s="2">
        <v>0</v>
      </c>
      <c r="N99" s="2">
        <v>0</v>
      </c>
    </row>
    <row r="100" spans="1:14" ht="30" x14ac:dyDescent="0.25">
      <c r="A100" s="74"/>
      <c r="B100" s="74"/>
      <c r="C100" s="74"/>
      <c r="D100" s="74"/>
      <c r="E100" s="74"/>
      <c r="F100" s="74"/>
      <c r="G100" s="74"/>
      <c r="H100" s="74"/>
      <c r="I100" s="2" t="s">
        <v>169</v>
      </c>
      <c r="J100" s="2" t="s">
        <v>159</v>
      </c>
      <c r="K100" s="2">
        <v>33</v>
      </c>
      <c r="L100" s="2"/>
      <c r="M100" s="2">
        <v>0</v>
      </c>
      <c r="N100" s="2">
        <v>0</v>
      </c>
    </row>
    <row r="101" spans="1:14" ht="45" x14ac:dyDescent="0.25">
      <c r="A101" s="74"/>
      <c r="B101" s="74"/>
      <c r="C101" s="74"/>
      <c r="D101" s="74"/>
      <c r="E101" s="74"/>
      <c r="F101" s="74"/>
      <c r="G101" s="74"/>
      <c r="H101" s="74"/>
      <c r="I101" s="2" t="s">
        <v>170</v>
      </c>
      <c r="J101" s="2" t="s">
        <v>159</v>
      </c>
      <c r="K101" s="2">
        <v>50</v>
      </c>
      <c r="L101" s="2"/>
      <c r="M101" s="2">
        <v>0</v>
      </c>
      <c r="N101" s="2">
        <v>0</v>
      </c>
    </row>
    <row r="102" spans="1:14" ht="90" x14ac:dyDescent="0.25">
      <c r="A102" s="74"/>
      <c r="B102" s="74"/>
      <c r="C102" s="74"/>
      <c r="D102" s="74"/>
      <c r="E102" s="74"/>
      <c r="F102" s="74"/>
      <c r="G102" s="74"/>
      <c r="H102" s="74"/>
      <c r="I102" s="2" t="s">
        <v>171</v>
      </c>
      <c r="J102" s="2" t="s">
        <v>159</v>
      </c>
      <c r="K102" s="2">
        <v>0</v>
      </c>
      <c r="L102" s="2"/>
      <c r="M102" s="2">
        <v>0</v>
      </c>
      <c r="N102" s="2">
        <v>0</v>
      </c>
    </row>
    <row r="103" spans="1:14" ht="45" x14ac:dyDescent="0.25">
      <c r="A103" s="74"/>
      <c r="B103" s="74"/>
      <c r="C103" s="74"/>
      <c r="D103" s="74"/>
      <c r="E103" s="74"/>
      <c r="F103" s="75"/>
      <c r="G103" s="75"/>
      <c r="H103" s="75"/>
      <c r="I103" s="2" t="s">
        <v>172</v>
      </c>
      <c r="J103" s="2" t="s">
        <v>173</v>
      </c>
      <c r="K103" s="2">
        <v>15</v>
      </c>
      <c r="L103" s="2"/>
      <c r="M103" s="2">
        <v>0</v>
      </c>
      <c r="N103" s="2">
        <v>0</v>
      </c>
    </row>
    <row r="104" spans="1:14" ht="75" x14ac:dyDescent="0.25">
      <c r="A104" s="74"/>
      <c r="B104" s="74"/>
      <c r="C104" s="74"/>
      <c r="D104" s="74"/>
      <c r="E104" s="74"/>
      <c r="F104" s="73" t="s">
        <v>174</v>
      </c>
      <c r="G104" s="73">
        <v>19.399999999999999</v>
      </c>
      <c r="H104" s="73" t="s">
        <v>175</v>
      </c>
      <c r="I104" s="2" t="s">
        <v>176</v>
      </c>
      <c r="J104" s="2" t="s">
        <v>148</v>
      </c>
      <c r="K104" s="2">
        <v>34</v>
      </c>
      <c r="L104" s="2"/>
      <c r="M104" s="2">
        <v>0</v>
      </c>
      <c r="N104" s="2">
        <v>0</v>
      </c>
    </row>
    <row r="105" spans="1:14" ht="45" x14ac:dyDescent="0.25">
      <c r="A105" s="74"/>
      <c r="B105" s="74"/>
      <c r="C105" s="74"/>
      <c r="D105" s="74"/>
      <c r="E105" s="74"/>
      <c r="F105" s="74"/>
      <c r="G105" s="74"/>
      <c r="H105" s="74"/>
      <c r="I105" s="2" t="s">
        <v>177</v>
      </c>
      <c r="J105" s="2" t="s">
        <v>148</v>
      </c>
      <c r="K105" s="2">
        <v>30</v>
      </c>
      <c r="L105" s="2"/>
      <c r="M105" s="2">
        <v>0</v>
      </c>
      <c r="N105" s="2">
        <v>0</v>
      </c>
    </row>
    <row r="106" spans="1:14" ht="45" x14ac:dyDescent="0.25">
      <c r="A106" s="74"/>
      <c r="B106" s="74"/>
      <c r="C106" s="74"/>
      <c r="D106" s="74"/>
      <c r="E106" s="74"/>
      <c r="F106" s="74"/>
      <c r="G106" s="74"/>
      <c r="H106" s="74"/>
      <c r="I106" s="2" t="s">
        <v>178</v>
      </c>
      <c r="J106" s="2" t="s">
        <v>148</v>
      </c>
      <c r="K106" s="2">
        <v>30</v>
      </c>
      <c r="L106" s="2"/>
      <c r="M106" s="2">
        <v>0</v>
      </c>
      <c r="N106" s="2">
        <v>0</v>
      </c>
    </row>
    <row r="107" spans="1:14" x14ac:dyDescent="0.25">
      <c r="A107" s="74"/>
      <c r="B107" s="74"/>
      <c r="C107" s="74"/>
      <c r="D107" s="74"/>
      <c r="E107" s="74"/>
      <c r="F107" s="74"/>
      <c r="G107" s="74"/>
      <c r="H107" s="74"/>
      <c r="I107" s="2" t="s">
        <v>179</v>
      </c>
      <c r="J107" s="2" t="s">
        <v>148</v>
      </c>
      <c r="K107" s="2">
        <v>10</v>
      </c>
      <c r="L107" s="2"/>
      <c r="M107" s="2">
        <v>0</v>
      </c>
      <c r="N107" s="2">
        <v>0</v>
      </c>
    </row>
    <row r="108" spans="1:14" ht="30" x14ac:dyDescent="0.25">
      <c r="A108" s="74"/>
      <c r="B108" s="74"/>
      <c r="C108" s="74"/>
      <c r="D108" s="74"/>
      <c r="E108" s="74"/>
      <c r="F108" s="74"/>
      <c r="G108" s="74"/>
      <c r="H108" s="74"/>
      <c r="I108" s="2" t="s">
        <v>180</v>
      </c>
      <c r="J108" s="2" t="s">
        <v>148</v>
      </c>
      <c r="K108" s="2">
        <v>25</v>
      </c>
      <c r="L108" s="2"/>
      <c r="M108" s="2">
        <v>0</v>
      </c>
      <c r="N108" s="2">
        <v>0</v>
      </c>
    </row>
    <row r="109" spans="1:14" ht="30" x14ac:dyDescent="0.25">
      <c r="A109" s="74"/>
      <c r="B109" s="74"/>
      <c r="C109" s="74"/>
      <c r="D109" s="74"/>
      <c r="E109" s="74"/>
      <c r="F109" s="74"/>
      <c r="G109" s="74"/>
      <c r="H109" s="74"/>
      <c r="I109" s="2" t="s">
        <v>181</v>
      </c>
      <c r="J109" s="2" t="s">
        <v>148</v>
      </c>
      <c r="K109" s="2">
        <v>25</v>
      </c>
      <c r="L109" s="2"/>
      <c r="M109" s="2">
        <v>0</v>
      </c>
      <c r="N109" s="2">
        <v>0</v>
      </c>
    </row>
    <row r="110" spans="1:14" ht="30" x14ac:dyDescent="0.25">
      <c r="A110" s="74"/>
      <c r="B110" s="74"/>
      <c r="C110" s="74"/>
      <c r="D110" s="74"/>
      <c r="E110" s="74"/>
      <c r="F110" s="75"/>
      <c r="G110" s="75"/>
      <c r="H110" s="75"/>
      <c r="I110" s="2" t="s">
        <v>182</v>
      </c>
      <c r="J110" s="2" t="s">
        <v>155</v>
      </c>
      <c r="K110" s="2">
        <v>50</v>
      </c>
      <c r="L110" s="2"/>
      <c r="M110" s="2">
        <v>0</v>
      </c>
      <c r="N110" s="2">
        <v>0</v>
      </c>
    </row>
    <row r="111" spans="1:14" ht="60" x14ac:dyDescent="0.25">
      <c r="A111" s="74"/>
      <c r="B111" s="74"/>
      <c r="C111" s="74"/>
      <c r="D111" s="74"/>
      <c r="E111" s="74"/>
      <c r="F111" s="73" t="s">
        <v>183</v>
      </c>
      <c r="G111" s="73">
        <v>11.1</v>
      </c>
      <c r="H111" s="73" t="s">
        <v>184</v>
      </c>
      <c r="I111" s="2" t="s">
        <v>185</v>
      </c>
      <c r="J111" s="2">
        <v>25</v>
      </c>
      <c r="K111" s="2">
        <v>60</v>
      </c>
      <c r="L111" s="2"/>
      <c r="M111" s="2">
        <v>0</v>
      </c>
      <c r="N111" s="2">
        <v>0</v>
      </c>
    </row>
    <row r="112" spans="1:14" ht="45" x14ac:dyDescent="0.25">
      <c r="A112" s="74"/>
      <c r="B112" s="74"/>
      <c r="C112" s="74"/>
      <c r="D112" s="74"/>
      <c r="E112" s="74"/>
      <c r="F112" s="74"/>
      <c r="G112" s="74"/>
      <c r="H112" s="74"/>
      <c r="I112" s="2" t="s">
        <v>186</v>
      </c>
      <c r="J112" s="2">
        <v>25</v>
      </c>
      <c r="K112" s="2">
        <v>25</v>
      </c>
      <c r="L112" s="2"/>
      <c r="M112" s="2">
        <v>0</v>
      </c>
      <c r="N112" s="2">
        <v>0</v>
      </c>
    </row>
    <row r="113" spans="1:14" ht="45" x14ac:dyDescent="0.25">
      <c r="A113" s="74"/>
      <c r="B113" s="74"/>
      <c r="C113" s="74"/>
      <c r="D113" s="74"/>
      <c r="E113" s="74"/>
      <c r="F113" s="74"/>
      <c r="G113" s="74"/>
      <c r="H113" s="74"/>
      <c r="I113" s="2" t="s">
        <v>187</v>
      </c>
      <c r="J113" s="2">
        <v>25</v>
      </c>
      <c r="K113" s="2">
        <v>25</v>
      </c>
      <c r="L113" s="2"/>
      <c r="M113" s="2">
        <v>0</v>
      </c>
      <c r="N113" s="2">
        <v>0</v>
      </c>
    </row>
    <row r="114" spans="1:14" ht="30" x14ac:dyDescent="0.25">
      <c r="A114" s="75"/>
      <c r="B114" s="75"/>
      <c r="C114" s="75"/>
      <c r="D114" s="75"/>
      <c r="E114" s="75"/>
      <c r="F114" s="75"/>
      <c r="G114" s="75"/>
      <c r="H114" s="75"/>
      <c r="I114" s="2" t="s">
        <v>188</v>
      </c>
      <c r="J114" s="2">
        <v>25</v>
      </c>
      <c r="K114" s="2">
        <v>0</v>
      </c>
      <c r="L114" s="2"/>
      <c r="M114" s="2">
        <v>0</v>
      </c>
      <c r="N114" s="2">
        <v>0</v>
      </c>
    </row>
  </sheetData>
  <mergeCells count="96">
    <mergeCell ref="C79:C114"/>
    <mergeCell ref="D79:D114"/>
    <mergeCell ref="E79:E114"/>
    <mergeCell ref="F79:F82"/>
    <mergeCell ref="G79:G82"/>
    <mergeCell ref="F83:F89"/>
    <mergeCell ref="G83:G89"/>
    <mergeCell ref="F90:F103"/>
    <mergeCell ref="G90:G103"/>
    <mergeCell ref="F104:F110"/>
    <mergeCell ref="G104:G110"/>
    <mergeCell ref="F72:F78"/>
    <mergeCell ref="G72:G78"/>
    <mergeCell ref="H72:H78"/>
    <mergeCell ref="F111:F114"/>
    <mergeCell ref="G111:G114"/>
    <mergeCell ref="H111:H114"/>
    <mergeCell ref="H79:H82"/>
    <mergeCell ref="H83:H89"/>
    <mergeCell ref="H90:H103"/>
    <mergeCell ref="H104:H110"/>
    <mergeCell ref="F65:F67"/>
    <mergeCell ref="G65:G67"/>
    <mergeCell ref="H65:H67"/>
    <mergeCell ref="F68:F71"/>
    <mergeCell ref="G68:G71"/>
    <mergeCell ref="H68:H71"/>
    <mergeCell ref="F60:F61"/>
    <mergeCell ref="G60:G61"/>
    <mergeCell ref="H60:H61"/>
    <mergeCell ref="F62:F64"/>
    <mergeCell ref="G62:G64"/>
    <mergeCell ref="H62:H64"/>
    <mergeCell ref="F56:F57"/>
    <mergeCell ref="G56:G57"/>
    <mergeCell ref="H56:H57"/>
    <mergeCell ref="F58:F59"/>
    <mergeCell ref="G58:G59"/>
    <mergeCell ref="H58:H59"/>
    <mergeCell ref="F52:F53"/>
    <mergeCell ref="G52:G53"/>
    <mergeCell ref="H52:H53"/>
    <mergeCell ref="F54:F55"/>
    <mergeCell ref="G54:G55"/>
    <mergeCell ref="H54:H55"/>
    <mergeCell ref="F47:F49"/>
    <mergeCell ref="G47:G49"/>
    <mergeCell ref="H47:H49"/>
    <mergeCell ref="F50:F51"/>
    <mergeCell ref="G50:G51"/>
    <mergeCell ref="H50:H51"/>
    <mergeCell ref="F38:F40"/>
    <mergeCell ref="G38:G40"/>
    <mergeCell ref="H38:H40"/>
    <mergeCell ref="F41:F45"/>
    <mergeCell ref="G41:G45"/>
    <mergeCell ref="H41:H45"/>
    <mergeCell ref="F32:F34"/>
    <mergeCell ref="G32:G34"/>
    <mergeCell ref="H32:H34"/>
    <mergeCell ref="F35:F37"/>
    <mergeCell ref="G35:G37"/>
    <mergeCell ref="H35:H37"/>
    <mergeCell ref="F23:F27"/>
    <mergeCell ref="G23:G27"/>
    <mergeCell ref="H23:H27"/>
    <mergeCell ref="F29:F31"/>
    <mergeCell ref="G29:G31"/>
    <mergeCell ref="H29:H31"/>
    <mergeCell ref="F18:F20"/>
    <mergeCell ref="G18:G20"/>
    <mergeCell ref="H18:H20"/>
    <mergeCell ref="F21:F22"/>
    <mergeCell ref="G21:G22"/>
    <mergeCell ref="H21:H22"/>
    <mergeCell ref="G14:G17"/>
    <mergeCell ref="H14:H17"/>
    <mergeCell ref="F11:F13"/>
    <mergeCell ref="G11:G13"/>
    <mergeCell ref="H11:H13"/>
    <mergeCell ref="B1:N1"/>
    <mergeCell ref="A3:A114"/>
    <mergeCell ref="B3:B114"/>
    <mergeCell ref="C3:C78"/>
    <mergeCell ref="D3:D78"/>
    <mergeCell ref="E3:E78"/>
    <mergeCell ref="F3:F4"/>
    <mergeCell ref="G3:G4"/>
    <mergeCell ref="H3:H4"/>
    <mergeCell ref="F5:F7"/>
    <mergeCell ref="G5:G7"/>
    <mergeCell ref="H5:H7"/>
    <mergeCell ref="F8:F10"/>
    <mergeCell ref="G8:G10"/>
    <mergeCell ref="H8:H10"/>
    <mergeCell ref="F14:F17"/>
  </mergeCells>
  <pageMargins left="0.75" right="0.75" top="1" bottom="1" header="0.5" footer="0.5"/>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
  <sheetViews>
    <sheetView topLeftCell="A7" workbookViewId="0">
      <selection activeCell="N16" sqref="N16"/>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06" t="s">
        <v>217</v>
      </c>
      <c r="B8" s="106"/>
      <c r="C8" s="106"/>
      <c r="D8" s="106"/>
      <c r="E8" s="106"/>
      <c r="F8" s="106"/>
      <c r="G8" s="106"/>
      <c r="H8" s="106"/>
      <c r="I8" s="106"/>
      <c r="J8" s="106"/>
      <c r="K8" s="106"/>
      <c r="L8" s="106"/>
      <c r="M8" s="106"/>
      <c r="N8" s="106"/>
      <c r="O8" s="106"/>
      <c r="P8" s="106"/>
      <c r="Q8" s="106"/>
      <c r="R8" s="106"/>
      <c r="S8" s="106"/>
      <c r="T8" s="106"/>
      <c r="U8" s="106"/>
    </row>
    <row r="9" spans="1:21" ht="30" customHeight="1" x14ac:dyDescent="0.25">
      <c r="A9" s="77" t="s">
        <v>236</v>
      </c>
      <c r="B9" s="107" t="s">
        <v>238</v>
      </c>
      <c r="C9" s="80"/>
      <c r="D9" s="80"/>
      <c r="E9" s="80"/>
      <c r="F9" s="80"/>
      <c r="G9" s="80"/>
      <c r="H9" s="80"/>
      <c r="I9" s="80"/>
      <c r="J9" s="80"/>
      <c r="K9" s="108"/>
      <c r="L9" s="51"/>
      <c r="M9" s="107" t="s">
        <v>5</v>
      </c>
      <c r="N9" s="108"/>
      <c r="O9" s="79" t="s">
        <v>221</v>
      </c>
      <c r="P9" s="80"/>
      <c r="Q9" s="80"/>
      <c r="R9" s="80"/>
      <c r="S9" s="80"/>
      <c r="T9" s="81"/>
      <c r="U9" s="82" t="s">
        <v>223</v>
      </c>
    </row>
    <row r="10" spans="1:21" ht="30" customHeight="1" x14ac:dyDescent="0.25">
      <c r="A10" s="142"/>
      <c r="B10" s="49"/>
      <c r="C10" s="135" t="s">
        <v>239</v>
      </c>
      <c r="D10" s="136"/>
      <c r="E10" s="135" t="s">
        <v>240</v>
      </c>
      <c r="F10" s="136"/>
      <c r="G10" s="135" t="s">
        <v>241</v>
      </c>
      <c r="H10" s="136"/>
      <c r="I10" s="135" t="s">
        <v>242</v>
      </c>
      <c r="J10" s="136"/>
      <c r="K10" s="144" t="s">
        <v>244</v>
      </c>
      <c r="L10" s="72"/>
      <c r="M10" s="49"/>
      <c r="N10" s="50"/>
      <c r="O10" s="67"/>
      <c r="P10" s="67"/>
      <c r="Q10" s="67"/>
      <c r="R10" s="67"/>
      <c r="S10" s="67"/>
      <c r="T10" s="68"/>
      <c r="U10" s="143"/>
    </row>
    <row r="11" spans="1:21" ht="30" x14ac:dyDescent="0.25">
      <c r="A11" s="78"/>
      <c r="B11" s="66" t="s">
        <v>224</v>
      </c>
      <c r="C11" s="66" t="s">
        <v>243</v>
      </c>
      <c r="D11" s="66" t="s">
        <v>2</v>
      </c>
      <c r="E11" s="66" t="s">
        <v>243</v>
      </c>
      <c r="F11" s="66" t="s">
        <v>2</v>
      </c>
      <c r="G11" s="66" t="s">
        <v>243</v>
      </c>
      <c r="H11" s="66" t="s">
        <v>2</v>
      </c>
      <c r="I11" s="66" t="s">
        <v>243</v>
      </c>
      <c r="J11" s="66" t="s">
        <v>2</v>
      </c>
      <c r="K11" s="70" t="s">
        <v>245</v>
      </c>
      <c r="L11" s="72"/>
      <c r="M11" s="66" t="s">
        <v>4</v>
      </c>
      <c r="N11" s="31" t="s">
        <v>2</v>
      </c>
      <c r="O11" s="30" t="s">
        <v>222</v>
      </c>
      <c r="P11" s="37" t="s">
        <v>213</v>
      </c>
      <c r="Q11" s="36" t="s">
        <v>191</v>
      </c>
      <c r="R11" s="36" t="s">
        <v>192</v>
      </c>
      <c r="S11" s="30" t="s">
        <v>4</v>
      </c>
      <c r="T11" s="30" t="s">
        <v>2</v>
      </c>
      <c r="U11" s="83"/>
    </row>
    <row r="12" spans="1:21" ht="45" x14ac:dyDescent="0.25">
      <c r="A12" s="112" t="s">
        <v>118</v>
      </c>
      <c r="B12" s="88">
        <v>1</v>
      </c>
      <c r="C12" s="88">
        <v>0.1</v>
      </c>
      <c r="D12" s="88">
        <v>0.1</v>
      </c>
      <c r="E12" s="88">
        <v>0.5</v>
      </c>
      <c r="F12" s="88">
        <v>0.5</v>
      </c>
      <c r="G12" s="88">
        <v>0.75</v>
      </c>
      <c r="H12" s="88"/>
      <c r="I12" s="88">
        <v>1</v>
      </c>
      <c r="J12" s="88"/>
      <c r="K12" s="88">
        <v>0.5</v>
      </c>
      <c r="L12" s="88">
        <f>+K12/B12</f>
        <v>0.5</v>
      </c>
      <c r="M12" s="94">
        <v>3</v>
      </c>
      <c r="N12" s="96">
        <f>+S12*T12+S13*T13+S14*T14</f>
        <v>0.5</v>
      </c>
      <c r="O12" s="2" t="s">
        <v>119</v>
      </c>
      <c r="P12" s="19"/>
      <c r="Q12" s="9">
        <v>44593</v>
      </c>
      <c r="R12" s="9">
        <v>44651</v>
      </c>
      <c r="S12" s="14">
        <v>0.2</v>
      </c>
      <c r="T12" s="12">
        <v>1</v>
      </c>
      <c r="U12" s="91" t="s">
        <v>210</v>
      </c>
    </row>
    <row r="13" spans="1:21" x14ac:dyDescent="0.25">
      <c r="A13" s="113"/>
      <c r="B13" s="89"/>
      <c r="C13" s="145"/>
      <c r="D13" s="145"/>
      <c r="E13" s="145"/>
      <c r="F13" s="145"/>
      <c r="G13" s="145"/>
      <c r="H13" s="145"/>
      <c r="I13" s="145"/>
      <c r="J13" s="145"/>
      <c r="K13" s="89"/>
      <c r="L13" s="145"/>
      <c r="M13" s="104"/>
      <c r="N13" s="105"/>
      <c r="O13" s="2" t="s">
        <v>120</v>
      </c>
      <c r="P13" s="19"/>
      <c r="Q13" s="9">
        <v>44652</v>
      </c>
      <c r="R13" s="9">
        <v>44742</v>
      </c>
      <c r="S13" s="14">
        <v>0.6</v>
      </c>
      <c r="T13" s="12">
        <v>0.5</v>
      </c>
      <c r="U13" s="93"/>
    </row>
    <row r="14" spans="1:21" ht="60" x14ac:dyDescent="0.25">
      <c r="A14" s="114"/>
      <c r="B14" s="87"/>
      <c r="C14" s="146"/>
      <c r="D14" s="146"/>
      <c r="E14" s="146"/>
      <c r="F14" s="146"/>
      <c r="G14" s="146"/>
      <c r="H14" s="146"/>
      <c r="I14" s="146"/>
      <c r="J14" s="146"/>
      <c r="K14" s="87"/>
      <c r="L14" s="146"/>
      <c r="M14" s="95"/>
      <c r="N14" s="97"/>
      <c r="O14" s="2" t="s">
        <v>121</v>
      </c>
      <c r="P14" s="19"/>
      <c r="Q14" s="9">
        <v>44743</v>
      </c>
      <c r="R14" s="9">
        <v>44926</v>
      </c>
      <c r="S14" s="14">
        <v>0.2</v>
      </c>
      <c r="T14" s="12">
        <v>0</v>
      </c>
      <c r="U14" s="92"/>
    </row>
    <row r="15" spans="1:21" x14ac:dyDescent="0.25">
      <c r="N15" s="10">
        <f>N12</f>
        <v>0.5</v>
      </c>
    </row>
  </sheetData>
  <mergeCells count="27">
    <mergeCell ref="F12:F14"/>
    <mergeCell ref="A12:A14"/>
    <mergeCell ref="B12:B14"/>
    <mergeCell ref="C12:C14"/>
    <mergeCell ref="D12:D14"/>
    <mergeCell ref="E12:E14"/>
    <mergeCell ref="M12:M14"/>
    <mergeCell ref="N12:N14"/>
    <mergeCell ref="U12:U14"/>
    <mergeCell ref="G12:G14"/>
    <mergeCell ref="H12:H14"/>
    <mergeCell ref="I12:I14"/>
    <mergeCell ref="J12:J14"/>
    <mergeCell ref="K12:K14"/>
    <mergeCell ref="L12:L14"/>
    <mergeCell ref="A8:U8"/>
    <mergeCell ref="A9:A11"/>
    <mergeCell ref="B9:K9"/>
    <mergeCell ref="M9:N9"/>
    <mergeCell ref="O9:T9"/>
    <mergeCell ref="U9:U11"/>
    <mergeCell ref="C10:D10"/>
    <mergeCell ref="E10:F10"/>
    <mergeCell ref="G10:H10"/>
    <mergeCell ref="I10:J10"/>
    <mergeCell ref="K10:L10"/>
    <mergeCell ref="K11:L11"/>
  </mergeCells>
  <conditionalFormatting sqref="N12:N29">
    <cfRule type="cellIs" dxfId="20" priority="1" operator="between">
      <formula>0.7501</formula>
      <formula>1</formula>
    </cfRule>
    <cfRule type="cellIs" dxfId="19" priority="2" operator="between">
      <formula>0.001</formula>
      <formula>0.5</formula>
    </cfRule>
    <cfRule type="cellIs" dxfId="18" priority="3" operator="between">
      <formula>50%</formula>
      <formula>75%</formula>
    </cfRule>
  </conditionalFormatting>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6"/>
  <sheetViews>
    <sheetView topLeftCell="A6" workbookViewId="0">
      <selection activeCell="N17" sqref="N17"/>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06" t="s">
        <v>217</v>
      </c>
      <c r="B8" s="106"/>
      <c r="C8" s="106"/>
      <c r="D8" s="106"/>
      <c r="E8" s="106"/>
      <c r="F8" s="106"/>
      <c r="G8" s="106"/>
      <c r="H8" s="106"/>
      <c r="I8" s="106"/>
      <c r="J8" s="106"/>
      <c r="K8" s="106"/>
      <c r="L8" s="106"/>
      <c r="M8" s="106"/>
      <c r="N8" s="106"/>
      <c r="O8" s="106"/>
      <c r="P8" s="106"/>
      <c r="Q8" s="106"/>
      <c r="R8" s="106"/>
      <c r="S8" s="106"/>
      <c r="T8" s="106"/>
      <c r="U8" s="106"/>
    </row>
    <row r="9" spans="1:21" ht="30" customHeight="1" x14ac:dyDescent="0.25">
      <c r="A9" s="77" t="s">
        <v>236</v>
      </c>
      <c r="B9" s="107" t="s">
        <v>238</v>
      </c>
      <c r="C9" s="80"/>
      <c r="D9" s="80"/>
      <c r="E9" s="80"/>
      <c r="F9" s="80"/>
      <c r="G9" s="80"/>
      <c r="H9" s="80"/>
      <c r="I9" s="80"/>
      <c r="J9" s="80"/>
      <c r="K9" s="108"/>
      <c r="L9" s="51"/>
      <c r="M9" s="107" t="s">
        <v>5</v>
      </c>
      <c r="N9" s="108"/>
      <c r="O9" s="79" t="s">
        <v>221</v>
      </c>
      <c r="P9" s="80"/>
      <c r="Q9" s="80"/>
      <c r="R9" s="80"/>
      <c r="S9" s="80"/>
      <c r="T9" s="81"/>
      <c r="U9" s="82" t="s">
        <v>223</v>
      </c>
    </row>
    <row r="10" spans="1:21" ht="30" customHeight="1" x14ac:dyDescent="0.25">
      <c r="A10" s="142"/>
      <c r="B10" s="49"/>
      <c r="C10" s="135" t="s">
        <v>239</v>
      </c>
      <c r="D10" s="136"/>
      <c r="E10" s="135" t="s">
        <v>240</v>
      </c>
      <c r="F10" s="136"/>
      <c r="G10" s="135" t="s">
        <v>241</v>
      </c>
      <c r="H10" s="136"/>
      <c r="I10" s="135" t="s">
        <v>242</v>
      </c>
      <c r="J10" s="136"/>
      <c r="K10" s="144" t="s">
        <v>244</v>
      </c>
      <c r="L10" s="72"/>
      <c r="M10" s="49"/>
      <c r="N10" s="50"/>
      <c r="O10" s="67"/>
      <c r="P10" s="67"/>
      <c r="Q10" s="67"/>
      <c r="R10" s="67"/>
      <c r="S10" s="67"/>
      <c r="T10" s="68"/>
      <c r="U10" s="143"/>
    </row>
    <row r="11" spans="1:21" ht="30" x14ac:dyDescent="0.25">
      <c r="A11" s="78"/>
      <c r="B11" s="66" t="s">
        <v>224</v>
      </c>
      <c r="C11" s="66" t="s">
        <v>243</v>
      </c>
      <c r="D11" s="66" t="s">
        <v>2</v>
      </c>
      <c r="E11" s="66" t="s">
        <v>243</v>
      </c>
      <c r="F11" s="66" t="s">
        <v>2</v>
      </c>
      <c r="G11" s="66" t="s">
        <v>243</v>
      </c>
      <c r="H11" s="66" t="s">
        <v>2</v>
      </c>
      <c r="I11" s="66" t="s">
        <v>243</v>
      </c>
      <c r="J11" s="66" t="s">
        <v>2</v>
      </c>
      <c r="K11" s="70" t="s">
        <v>245</v>
      </c>
      <c r="L11" s="72"/>
      <c r="M11" s="66" t="s">
        <v>4</v>
      </c>
      <c r="N11" s="31" t="s">
        <v>2</v>
      </c>
      <c r="O11" s="30" t="s">
        <v>222</v>
      </c>
      <c r="P11" s="37" t="s">
        <v>213</v>
      </c>
      <c r="Q11" s="36" t="s">
        <v>191</v>
      </c>
      <c r="R11" s="36" t="s">
        <v>192</v>
      </c>
      <c r="S11" s="30" t="s">
        <v>4</v>
      </c>
      <c r="T11" s="30" t="s">
        <v>2</v>
      </c>
      <c r="U11" s="83"/>
    </row>
    <row r="12" spans="1:21" ht="57" customHeight="1" x14ac:dyDescent="0.25">
      <c r="A12" s="129" t="s">
        <v>194</v>
      </c>
      <c r="B12" s="88">
        <v>1</v>
      </c>
      <c r="C12" s="88">
        <v>0.2</v>
      </c>
      <c r="D12" s="88">
        <v>0.14000000000000001</v>
      </c>
      <c r="E12" s="88">
        <v>0.4</v>
      </c>
      <c r="F12" s="173">
        <v>0.61670000000000003</v>
      </c>
      <c r="G12" s="88">
        <v>0.85</v>
      </c>
      <c r="H12" s="88"/>
      <c r="I12" s="88">
        <v>1</v>
      </c>
      <c r="J12" s="88"/>
      <c r="K12" s="90">
        <v>0.2167</v>
      </c>
      <c r="L12" s="60"/>
      <c r="M12" s="94">
        <v>6</v>
      </c>
      <c r="N12" s="96">
        <f>+S12*T12+S13*T13+S14*T14+S15*T15</f>
        <v>0.23002</v>
      </c>
      <c r="O12" s="2" t="s">
        <v>123</v>
      </c>
      <c r="P12" s="19"/>
      <c r="Q12" s="9">
        <v>44562</v>
      </c>
      <c r="R12" s="9">
        <v>44620</v>
      </c>
      <c r="S12" s="14">
        <v>0.05</v>
      </c>
      <c r="T12" s="12">
        <v>1</v>
      </c>
      <c r="U12" s="109" t="s">
        <v>237</v>
      </c>
    </row>
    <row r="13" spans="1:21" ht="49.5" customHeight="1" x14ac:dyDescent="0.25">
      <c r="A13" s="130"/>
      <c r="B13" s="89"/>
      <c r="C13" s="145"/>
      <c r="D13" s="145"/>
      <c r="E13" s="145"/>
      <c r="F13" s="174"/>
      <c r="G13" s="145"/>
      <c r="H13" s="145"/>
      <c r="I13" s="145"/>
      <c r="J13" s="145"/>
      <c r="K13" s="89"/>
      <c r="L13" s="59"/>
      <c r="M13" s="104"/>
      <c r="N13" s="105"/>
      <c r="O13" s="2" t="s">
        <v>124</v>
      </c>
      <c r="P13" s="19"/>
      <c r="Q13" s="9">
        <v>44562</v>
      </c>
      <c r="R13" s="9">
        <v>44926</v>
      </c>
      <c r="S13" s="14">
        <v>0.25</v>
      </c>
      <c r="T13" s="12">
        <v>0.1</v>
      </c>
      <c r="U13" s="93"/>
    </row>
    <row r="14" spans="1:21" ht="96.75" customHeight="1" x14ac:dyDescent="0.25">
      <c r="A14" s="130"/>
      <c r="B14" s="89"/>
      <c r="C14" s="145"/>
      <c r="D14" s="145"/>
      <c r="E14" s="145"/>
      <c r="F14" s="174"/>
      <c r="G14" s="145"/>
      <c r="H14" s="145"/>
      <c r="I14" s="145"/>
      <c r="J14" s="145"/>
      <c r="K14" s="89"/>
      <c r="L14" s="59"/>
      <c r="M14" s="104"/>
      <c r="N14" s="105"/>
      <c r="O14" s="2" t="s">
        <v>125</v>
      </c>
      <c r="P14" s="19">
        <v>58080000</v>
      </c>
      <c r="Q14" s="9">
        <v>44562</v>
      </c>
      <c r="R14" s="9">
        <v>44926</v>
      </c>
      <c r="S14" s="14">
        <v>0.6</v>
      </c>
      <c r="T14" s="12">
        <v>0.2167</v>
      </c>
      <c r="U14" s="93"/>
    </row>
    <row r="15" spans="1:21" ht="75.75" customHeight="1" x14ac:dyDescent="0.25">
      <c r="A15" s="131"/>
      <c r="B15" s="87"/>
      <c r="C15" s="146"/>
      <c r="D15" s="146"/>
      <c r="E15" s="146"/>
      <c r="F15" s="175"/>
      <c r="G15" s="146"/>
      <c r="H15" s="146"/>
      <c r="I15" s="146"/>
      <c r="J15" s="146"/>
      <c r="K15" s="87"/>
      <c r="L15" s="58"/>
      <c r="M15" s="95"/>
      <c r="N15" s="97"/>
      <c r="O15" s="2" t="s">
        <v>127</v>
      </c>
      <c r="P15" s="19"/>
      <c r="Q15" s="9">
        <v>44896</v>
      </c>
      <c r="R15" s="9">
        <v>44926</v>
      </c>
      <c r="S15" s="14">
        <v>0.1</v>
      </c>
      <c r="T15" s="12">
        <v>0.25</v>
      </c>
      <c r="U15" s="92"/>
    </row>
    <row r="16" spans="1:21" x14ac:dyDescent="0.25">
      <c r="N16" s="10">
        <f>N12</f>
        <v>0.23002</v>
      </c>
    </row>
  </sheetData>
  <mergeCells count="26">
    <mergeCell ref="F12:F15"/>
    <mergeCell ref="G12:G15"/>
    <mergeCell ref="U12:U15"/>
    <mergeCell ref="H12:H15"/>
    <mergeCell ref="I12:I15"/>
    <mergeCell ref="J12:J15"/>
    <mergeCell ref="K12:K15"/>
    <mergeCell ref="M12:M15"/>
    <mergeCell ref="N12:N15"/>
    <mergeCell ref="A12:A15"/>
    <mergeCell ref="B12:B15"/>
    <mergeCell ref="C12:C15"/>
    <mergeCell ref="D12:D15"/>
    <mergeCell ref="E12:E15"/>
    <mergeCell ref="A8:U8"/>
    <mergeCell ref="A9:A11"/>
    <mergeCell ref="B9:K9"/>
    <mergeCell ref="M9:N9"/>
    <mergeCell ref="O9:T9"/>
    <mergeCell ref="U9:U11"/>
    <mergeCell ref="C10:D10"/>
    <mergeCell ref="E10:F10"/>
    <mergeCell ref="G10:H10"/>
    <mergeCell ref="I10:J10"/>
    <mergeCell ref="K10:L10"/>
    <mergeCell ref="K11:L11"/>
  </mergeCells>
  <conditionalFormatting sqref="N12:N30">
    <cfRule type="cellIs" dxfId="17" priority="1" operator="between">
      <formula>0.7501</formula>
      <formula>1</formula>
    </cfRule>
    <cfRule type="cellIs" dxfId="16" priority="2" operator="between">
      <formula>0.001</formula>
      <formula>0.5</formula>
    </cfRule>
    <cfRule type="cellIs" dxfId="15" priority="3" operator="between">
      <formula>50%</formula>
      <formula>75%</formula>
    </cfRule>
  </conditionalFormatting>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
  <sheetViews>
    <sheetView topLeftCell="A8" workbookViewId="0">
      <selection activeCell="N16" sqref="N16"/>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06" t="s">
        <v>217</v>
      </c>
      <c r="B8" s="106"/>
      <c r="C8" s="106"/>
      <c r="D8" s="106"/>
      <c r="E8" s="106"/>
      <c r="F8" s="106"/>
      <c r="G8" s="106"/>
      <c r="H8" s="106"/>
      <c r="I8" s="106"/>
      <c r="J8" s="106"/>
      <c r="K8" s="106"/>
      <c r="L8" s="106"/>
      <c r="M8" s="106"/>
      <c r="N8" s="106"/>
      <c r="O8" s="106"/>
      <c r="P8" s="106"/>
      <c r="Q8" s="106"/>
      <c r="R8" s="106"/>
      <c r="S8" s="106"/>
      <c r="T8" s="106"/>
      <c r="U8" s="106"/>
    </row>
    <row r="9" spans="1:21" ht="30" customHeight="1" x14ac:dyDescent="0.25">
      <c r="A9" s="77" t="s">
        <v>236</v>
      </c>
      <c r="B9" s="107" t="s">
        <v>238</v>
      </c>
      <c r="C9" s="80"/>
      <c r="D9" s="80"/>
      <c r="E9" s="80"/>
      <c r="F9" s="80"/>
      <c r="G9" s="80"/>
      <c r="H9" s="80"/>
      <c r="I9" s="80"/>
      <c r="J9" s="80"/>
      <c r="K9" s="108"/>
      <c r="L9" s="51"/>
      <c r="M9" s="107" t="s">
        <v>5</v>
      </c>
      <c r="N9" s="108"/>
      <c r="O9" s="79" t="s">
        <v>221</v>
      </c>
      <c r="P9" s="80"/>
      <c r="Q9" s="80"/>
      <c r="R9" s="80"/>
      <c r="S9" s="80"/>
      <c r="T9" s="81"/>
      <c r="U9" s="82" t="s">
        <v>223</v>
      </c>
    </row>
    <row r="10" spans="1:21" ht="30" customHeight="1" x14ac:dyDescent="0.25">
      <c r="A10" s="142"/>
      <c r="B10" s="49"/>
      <c r="C10" s="135" t="s">
        <v>239</v>
      </c>
      <c r="D10" s="136"/>
      <c r="E10" s="135" t="s">
        <v>240</v>
      </c>
      <c r="F10" s="136"/>
      <c r="G10" s="135" t="s">
        <v>241</v>
      </c>
      <c r="H10" s="136"/>
      <c r="I10" s="135" t="s">
        <v>242</v>
      </c>
      <c r="J10" s="136"/>
      <c r="K10" s="144" t="s">
        <v>244</v>
      </c>
      <c r="L10" s="72"/>
      <c r="M10" s="49"/>
      <c r="N10" s="50"/>
      <c r="O10" s="67"/>
      <c r="P10" s="67"/>
      <c r="Q10" s="67"/>
      <c r="R10" s="67"/>
      <c r="S10" s="67"/>
      <c r="T10" s="68"/>
      <c r="U10" s="143"/>
    </row>
    <row r="11" spans="1:21" ht="30" x14ac:dyDescent="0.25">
      <c r="A11" s="78"/>
      <c r="B11" s="66" t="s">
        <v>224</v>
      </c>
      <c r="C11" s="66" t="s">
        <v>243</v>
      </c>
      <c r="D11" s="66" t="s">
        <v>2</v>
      </c>
      <c r="E11" s="66" t="s">
        <v>243</v>
      </c>
      <c r="F11" s="66" t="s">
        <v>2</v>
      </c>
      <c r="G11" s="66" t="s">
        <v>243</v>
      </c>
      <c r="H11" s="66" t="s">
        <v>2</v>
      </c>
      <c r="I11" s="66" t="s">
        <v>243</v>
      </c>
      <c r="J11" s="66" t="s">
        <v>2</v>
      </c>
      <c r="K11" s="70" t="s">
        <v>245</v>
      </c>
      <c r="L11" s="72"/>
      <c r="M11" s="66" t="s">
        <v>4</v>
      </c>
      <c r="N11" s="31" t="s">
        <v>2</v>
      </c>
      <c r="O11" s="30" t="s">
        <v>222</v>
      </c>
      <c r="P11" s="37" t="s">
        <v>213</v>
      </c>
      <c r="Q11" s="36" t="s">
        <v>191</v>
      </c>
      <c r="R11" s="36" t="s">
        <v>192</v>
      </c>
      <c r="S11" s="30" t="s">
        <v>4</v>
      </c>
      <c r="T11" s="30" t="s">
        <v>2</v>
      </c>
      <c r="U11" s="83"/>
    </row>
    <row r="12" spans="1:21" ht="60" x14ac:dyDescent="0.25">
      <c r="A12" s="112" t="s">
        <v>66</v>
      </c>
      <c r="B12" s="125">
        <v>1</v>
      </c>
      <c r="C12" s="125">
        <v>0.25</v>
      </c>
      <c r="D12" s="125">
        <v>0.25</v>
      </c>
      <c r="E12" s="125">
        <v>0.5</v>
      </c>
      <c r="F12" s="125">
        <v>0.5</v>
      </c>
      <c r="G12" s="125">
        <v>0.75</v>
      </c>
      <c r="H12" s="125"/>
      <c r="I12" s="125">
        <v>1</v>
      </c>
      <c r="J12" s="125"/>
      <c r="K12" s="88">
        <v>0.5</v>
      </c>
      <c r="L12" s="88">
        <f>+K12/B12</f>
        <v>0.5</v>
      </c>
      <c r="M12" s="94">
        <v>3</v>
      </c>
      <c r="N12" s="96">
        <f>+S12*T12+S13*T13+S14*T14</f>
        <v>0.53</v>
      </c>
      <c r="O12" s="2" t="s">
        <v>67</v>
      </c>
      <c r="P12" s="19"/>
      <c r="Q12" s="9">
        <v>44652</v>
      </c>
      <c r="R12" s="9">
        <v>44926</v>
      </c>
      <c r="S12" s="14">
        <v>0.3</v>
      </c>
      <c r="T12" s="12">
        <v>0.6</v>
      </c>
      <c r="U12" s="91" t="s">
        <v>216</v>
      </c>
    </row>
    <row r="13" spans="1:21" ht="45" x14ac:dyDescent="0.25">
      <c r="A13" s="113"/>
      <c r="B13" s="89"/>
      <c r="C13" s="145"/>
      <c r="D13" s="145"/>
      <c r="E13" s="145"/>
      <c r="F13" s="145"/>
      <c r="G13" s="145"/>
      <c r="H13" s="145"/>
      <c r="I13" s="145"/>
      <c r="J13" s="145"/>
      <c r="K13" s="89"/>
      <c r="L13" s="145"/>
      <c r="M13" s="104"/>
      <c r="N13" s="105"/>
      <c r="O13" s="2" t="s">
        <v>68</v>
      </c>
      <c r="P13" s="19">
        <v>135600000</v>
      </c>
      <c r="Q13" s="9">
        <v>44621</v>
      </c>
      <c r="R13" s="9">
        <v>44926</v>
      </c>
      <c r="S13" s="14">
        <v>0.4</v>
      </c>
      <c r="T13" s="12">
        <v>0.5</v>
      </c>
      <c r="U13" s="93"/>
    </row>
    <row r="14" spans="1:21" ht="30" x14ac:dyDescent="0.25">
      <c r="A14" s="114"/>
      <c r="B14" s="87"/>
      <c r="C14" s="146"/>
      <c r="D14" s="146"/>
      <c r="E14" s="146"/>
      <c r="F14" s="146"/>
      <c r="G14" s="146"/>
      <c r="H14" s="146"/>
      <c r="I14" s="146"/>
      <c r="J14" s="146"/>
      <c r="K14" s="87"/>
      <c r="L14" s="146"/>
      <c r="M14" s="95"/>
      <c r="N14" s="97"/>
      <c r="O14" s="2" t="s">
        <v>69</v>
      </c>
      <c r="P14" s="19">
        <v>30400000</v>
      </c>
      <c r="Q14" s="9">
        <v>44593</v>
      </c>
      <c r="R14" s="9">
        <v>44926</v>
      </c>
      <c r="S14" s="14">
        <v>0.3</v>
      </c>
      <c r="T14" s="12">
        <v>0.5</v>
      </c>
      <c r="U14" s="92"/>
    </row>
    <row r="15" spans="1:21" x14ac:dyDescent="0.25">
      <c r="N15" s="10">
        <f>N12</f>
        <v>0.53</v>
      </c>
    </row>
  </sheetData>
  <mergeCells count="27">
    <mergeCell ref="F12:F14"/>
    <mergeCell ref="A12:A14"/>
    <mergeCell ref="B12:B14"/>
    <mergeCell ref="C12:C14"/>
    <mergeCell ref="D12:D14"/>
    <mergeCell ref="E12:E14"/>
    <mergeCell ref="M12:M14"/>
    <mergeCell ref="N12:N14"/>
    <mergeCell ref="U12:U14"/>
    <mergeCell ref="G12:G14"/>
    <mergeCell ref="H12:H14"/>
    <mergeCell ref="I12:I14"/>
    <mergeCell ref="J12:J14"/>
    <mergeCell ref="K12:K14"/>
    <mergeCell ref="L12:L14"/>
    <mergeCell ref="A8:U8"/>
    <mergeCell ref="A9:A11"/>
    <mergeCell ref="B9:K9"/>
    <mergeCell ref="M9:N9"/>
    <mergeCell ref="O9:T9"/>
    <mergeCell ref="U9:U11"/>
    <mergeCell ref="C10:D10"/>
    <mergeCell ref="E10:F10"/>
    <mergeCell ref="G10:H10"/>
    <mergeCell ref="I10:J10"/>
    <mergeCell ref="K10:L10"/>
    <mergeCell ref="K11:L11"/>
  </mergeCells>
  <conditionalFormatting sqref="N12:N29">
    <cfRule type="cellIs" dxfId="14" priority="1" operator="between">
      <formula>0.7501</formula>
      <formula>1</formula>
    </cfRule>
    <cfRule type="cellIs" dxfId="13" priority="2" operator="between">
      <formula>0.001</formula>
      <formula>0.5</formula>
    </cfRule>
    <cfRule type="cellIs" dxfId="12" priority="3" operator="between">
      <formula>50%</formula>
      <formula>75%</formula>
    </cfRule>
  </conditionalFormatting>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
  <sheetViews>
    <sheetView topLeftCell="A10" workbookViewId="0">
      <selection activeCell="N16" sqref="N16"/>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06" t="s">
        <v>217</v>
      </c>
      <c r="B8" s="106"/>
      <c r="C8" s="106"/>
      <c r="D8" s="106"/>
      <c r="E8" s="106"/>
      <c r="F8" s="106"/>
      <c r="G8" s="106"/>
      <c r="H8" s="106"/>
      <c r="I8" s="106"/>
      <c r="J8" s="106"/>
      <c r="K8" s="106"/>
      <c r="L8" s="106"/>
      <c r="M8" s="106"/>
      <c r="N8" s="106"/>
      <c r="O8" s="106"/>
      <c r="P8" s="106"/>
      <c r="Q8" s="106"/>
      <c r="R8" s="106"/>
      <c r="S8" s="106"/>
      <c r="T8" s="106"/>
      <c r="U8" s="106"/>
    </row>
    <row r="9" spans="1:21" ht="30" customHeight="1" x14ac:dyDescent="0.25">
      <c r="A9" s="77" t="s">
        <v>236</v>
      </c>
      <c r="B9" s="107" t="s">
        <v>238</v>
      </c>
      <c r="C9" s="80"/>
      <c r="D9" s="80"/>
      <c r="E9" s="80"/>
      <c r="F9" s="80"/>
      <c r="G9" s="80"/>
      <c r="H9" s="80"/>
      <c r="I9" s="80"/>
      <c r="J9" s="80"/>
      <c r="K9" s="108"/>
      <c r="L9" s="51"/>
      <c r="M9" s="107" t="s">
        <v>5</v>
      </c>
      <c r="N9" s="108"/>
      <c r="O9" s="79" t="s">
        <v>221</v>
      </c>
      <c r="P9" s="80"/>
      <c r="Q9" s="80"/>
      <c r="R9" s="80"/>
      <c r="S9" s="80"/>
      <c r="T9" s="81"/>
      <c r="U9" s="82" t="s">
        <v>223</v>
      </c>
    </row>
    <row r="10" spans="1:21" ht="30" customHeight="1" x14ac:dyDescent="0.25">
      <c r="A10" s="142"/>
      <c r="B10" s="49"/>
      <c r="C10" s="135" t="s">
        <v>239</v>
      </c>
      <c r="D10" s="136"/>
      <c r="E10" s="135" t="s">
        <v>240</v>
      </c>
      <c r="F10" s="136"/>
      <c r="G10" s="135" t="s">
        <v>241</v>
      </c>
      <c r="H10" s="136"/>
      <c r="I10" s="135" t="s">
        <v>242</v>
      </c>
      <c r="J10" s="136"/>
      <c r="K10" s="144" t="s">
        <v>244</v>
      </c>
      <c r="L10" s="72"/>
      <c r="M10" s="49"/>
      <c r="N10" s="50"/>
      <c r="O10" s="67"/>
      <c r="P10" s="67"/>
      <c r="Q10" s="67"/>
      <c r="R10" s="67"/>
      <c r="S10" s="67"/>
      <c r="T10" s="68"/>
      <c r="U10" s="143"/>
    </row>
    <row r="11" spans="1:21" ht="30" x14ac:dyDescent="0.25">
      <c r="A11" s="78"/>
      <c r="B11" s="66" t="s">
        <v>224</v>
      </c>
      <c r="C11" s="66" t="s">
        <v>243</v>
      </c>
      <c r="D11" s="66" t="s">
        <v>2</v>
      </c>
      <c r="E11" s="66" t="s">
        <v>243</v>
      </c>
      <c r="F11" s="66" t="s">
        <v>2</v>
      </c>
      <c r="G11" s="66" t="s">
        <v>243</v>
      </c>
      <c r="H11" s="66" t="s">
        <v>2</v>
      </c>
      <c r="I11" s="66" t="s">
        <v>243</v>
      </c>
      <c r="J11" s="66" t="s">
        <v>2</v>
      </c>
      <c r="K11" s="70" t="s">
        <v>245</v>
      </c>
      <c r="L11" s="72"/>
      <c r="M11" s="66" t="s">
        <v>4</v>
      </c>
      <c r="N11" s="31" t="s">
        <v>2</v>
      </c>
      <c r="O11" s="30" t="s">
        <v>222</v>
      </c>
      <c r="P11" s="37" t="s">
        <v>213</v>
      </c>
      <c r="Q11" s="36" t="s">
        <v>191</v>
      </c>
      <c r="R11" s="36" t="s">
        <v>192</v>
      </c>
      <c r="S11" s="30" t="s">
        <v>4</v>
      </c>
      <c r="T11" s="30" t="s">
        <v>2</v>
      </c>
      <c r="U11" s="83"/>
    </row>
    <row r="12" spans="1:21" ht="87" customHeight="1" x14ac:dyDescent="0.25">
      <c r="A12" s="112" t="s">
        <v>226</v>
      </c>
      <c r="B12" s="88">
        <v>1</v>
      </c>
      <c r="C12" s="88">
        <v>0.09</v>
      </c>
      <c r="D12" s="88">
        <v>0.09</v>
      </c>
      <c r="E12" s="173">
        <v>0.22500000000000001</v>
      </c>
      <c r="F12" s="88">
        <v>0.22500000000000001</v>
      </c>
      <c r="G12" s="88">
        <v>0.86499999999999999</v>
      </c>
      <c r="H12" s="88"/>
      <c r="I12" s="88">
        <v>1</v>
      </c>
      <c r="J12" s="88"/>
      <c r="K12" s="90">
        <f>+F12</f>
        <v>0.22500000000000001</v>
      </c>
      <c r="L12" s="90">
        <f>+K12/B12</f>
        <v>0.22500000000000001</v>
      </c>
      <c r="M12" s="94">
        <v>3</v>
      </c>
      <c r="N12" s="110">
        <f>+S12*T12+S13*T13+S14*T14</f>
        <v>0.72499999999999998</v>
      </c>
      <c r="O12" s="2" t="s">
        <v>218</v>
      </c>
      <c r="P12" s="19"/>
      <c r="Q12" s="9">
        <v>44593</v>
      </c>
      <c r="R12" s="33">
        <v>44926</v>
      </c>
      <c r="S12" s="14">
        <v>0.5</v>
      </c>
      <c r="T12" s="15">
        <v>0.75</v>
      </c>
      <c r="U12" s="91" t="s">
        <v>198</v>
      </c>
    </row>
    <row r="13" spans="1:21" ht="30" x14ac:dyDescent="0.25">
      <c r="A13" s="113"/>
      <c r="B13" s="89"/>
      <c r="C13" s="145"/>
      <c r="D13" s="145"/>
      <c r="E13" s="174"/>
      <c r="F13" s="145"/>
      <c r="G13" s="145"/>
      <c r="H13" s="145"/>
      <c r="I13" s="145"/>
      <c r="J13" s="145"/>
      <c r="K13" s="89"/>
      <c r="L13" s="170"/>
      <c r="M13" s="104"/>
      <c r="N13" s="115"/>
      <c r="O13" s="2" t="s">
        <v>21</v>
      </c>
      <c r="P13" s="19"/>
      <c r="Q13" s="9">
        <v>44593</v>
      </c>
      <c r="R13" s="33">
        <v>44926</v>
      </c>
      <c r="S13" s="14">
        <v>0.25</v>
      </c>
      <c r="T13" s="15">
        <v>0.5</v>
      </c>
      <c r="U13" s="93"/>
    </row>
    <row r="14" spans="1:21" ht="90" x14ac:dyDescent="0.25">
      <c r="A14" s="114"/>
      <c r="B14" s="87"/>
      <c r="C14" s="146"/>
      <c r="D14" s="146"/>
      <c r="E14" s="175"/>
      <c r="F14" s="146"/>
      <c r="G14" s="146"/>
      <c r="H14" s="146"/>
      <c r="I14" s="146"/>
      <c r="J14" s="146"/>
      <c r="K14" s="87"/>
      <c r="L14" s="172"/>
      <c r="M14" s="95"/>
      <c r="N14" s="111"/>
      <c r="O14" s="2" t="s">
        <v>22</v>
      </c>
      <c r="P14" s="19"/>
      <c r="Q14" s="9">
        <v>44593</v>
      </c>
      <c r="R14" s="33">
        <v>44926</v>
      </c>
      <c r="S14" s="14">
        <v>0.25</v>
      </c>
      <c r="T14" s="15">
        <v>0.9</v>
      </c>
      <c r="U14" s="92"/>
    </row>
    <row r="15" spans="1:21" x14ac:dyDescent="0.25">
      <c r="N15" s="10">
        <f>N12</f>
        <v>0.72499999999999998</v>
      </c>
    </row>
  </sheetData>
  <mergeCells count="27">
    <mergeCell ref="U12:U14"/>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A8:U8"/>
    <mergeCell ref="A9:A11"/>
    <mergeCell ref="B9:K9"/>
    <mergeCell ref="M9:N9"/>
    <mergeCell ref="O9:T9"/>
    <mergeCell ref="U9:U11"/>
    <mergeCell ref="C10:D10"/>
    <mergeCell ref="E10:F10"/>
    <mergeCell ref="G10:H10"/>
    <mergeCell ref="I10:J10"/>
    <mergeCell ref="K10:L10"/>
    <mergeCell ref="K11:L11"/>
  </mergeCells>
  <conditionalFormatting sqref="N12:N29">
    <cfRule type="cellIs" dxfId="11" priority="1" operator="between">
      <formula>0.7501</formula>
      <formula>1</formula>
    </cfRule>
    <cfRule type="cellIs" dxfId="10" priority="2" operator="between">
      <formula>0.001</formula>
      <formula>0.5</formula>
    </cfRule>
    <cfRule type="cellIs" dxfId="9" priority="3" operator="between">
      <formula>50%</formula>
      <formula>75%</formula>
    </cfRule>
  </conditionalFormatting>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
  <sheetViews>
    <sheetView topLeftCell="A3" workbookViewId="0">
      <selection activeCell="N16" sqref="N16"/>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06" t="s">
        <v>217</v>
      </c>
      <c r="B8" s="106"/>
      <c r="C8" s="106"/>
      <c r="D8" s="106"/>
      <c r="E8" s="106"/>
      <c r="F8" s="106"/>
      <c r="G8" s="106"/>
      <c r="H8" s="106"/>
      <c r="I8" s="106"/>
      <c r="J8" s="106"/>
      <c r="K8" s="106"/>
      <c r="L8" s="106"/>
      <c r="M8" s="106"/>
      <c r="N8" s="106"/>
      <c r="O8" s="106"/>
      <c r="P8" s="106"/>
      <c r="Q8" s="106"/>
      <c r="R8" s="106"/>
      <c r="S8" s="106"/>
      <c r="T8" s="106"/>
      <c r="U8" s="106"/>
    </row>
    <row r="9" spans="1:21" ht="30" customHeight="1" x14ac:dyDescent="0.25">
      <c r="A9" s="77" t="s">
        <v>236</v>
      </c>
      <c r="B9" s="107" t="s">
        <v>238</v>
      </c>
      <c r="C9" s="80"/>
      <c r="D9" s="80"/>
      <c r="E9" s="80"/>
      <c r="F9" s="80"/>
      <c r="G9" s="80"/>
      <c r="H9" s="80"/>
      <c r="I9" s="80"/>
      <c r="J9" s="80"/>
      <c r="K9" s="108"/>
      <c r="L9" s="51"/>
      <c r="M9" s="107" t="s">
        <v>5</v>
      </c>
      <c r="N9" s="108"/>
      <c r="O9" s="79" t="s">
        <v>221</v>
      </c>
      <c r="P9" s="80"/>
      <c r="Q9" s="80"/>
      <c r="R9" s="80"/>
      <c r="S9" s="80"/>
      <c r="T9" s="81"/>
      <c r="U9" s="82" t="s">
        <v>223</v>
      </c>
    </row>
    <row r="10" spans="1:21" ht="30" customHeight="1" x14ac:dyDescent="0.25">
      <c r="A10" s="142"/>
      <c r="B10" s="49"/>
      <c r="C10" s="135" t="s">
        <v>239</v>
      </c>
      <c r="D10" s="136"/>
      <c r="E10" s="135" t="s">
        <v>240</v>
      </c>
      <c r="F10" s="136"/>
      <c r="G10" s="135" t="s">
        <v>241</v>
      </c>
      <c r="H10" s="136"/>
      <c r="I10" s="135" t="s">
        <v>242</v>
      </c>
      <c r="J10" s="136"/>
      <c r="K10" s="144" t="s">
        <v>244</v>
      </c>
      <c r="L10" s="72"/>
      <c r="M10" s="49"/>
      <c r="N10" s="50"/>
      <c r="O10" s="67"/>
      <c r="P10" s="67"/>
      <c r="Q10" s="67"/>
      <c r="R10" s="67"/>
      <c r="S10" s="67"/>
      <c r="T10" s="68"/>
      <c r="U10" s="143"/>
    </row>
    <row r="11" spans="1:21" ht="30" x14ac:dyDescent="0.25">
      <c r="A11" s="78"/>
      <c r="B11" s="66" t="s">
        <v>224</v>
      </c>
      <c r="C11" s="66" t="s">
        <v>243</v>
      </c>
      <c r="D11" s="66" t="s">
        <v>2</v>
      </c>
      <c r="E11" s="66" t="s">
        <v>243</v>
      </c>
      <c r="F11" s="66" t="s">
        <v>2</v>
      </c>
      <c r="G11" s="66" t="s">
        <v>243</v>
      </c>
      <c r="H11" s="66" t="s">
        <v>2</v>
      </c>
      <c r="I11" s="66" t="s">
        <v>243</v>
      </c>
      <c r="J11" s="66" t="s">
        <v>2</v>
      </c>
      <c r="K11" s="70" t="s">
        <v>245</v>
      </c>
      <c r="L11" s="72"/>
      <c r="M11" s="66" t="s">
        <v>4</v>
      </c>
      <c r="N11" s="31" t="s">
        <v>2</v>
      </c>
      <c r="O11" s="30" t="s">
        <v>222</v>
      </c>
      <c r="P11" s="37" t="s">
        <v>213</v>
      </c>
      <c r="Q11" s="36" t="s">
        <v>191</v>
      </c>
      <c r="R11" s="36" t="s">
        <v>192</v>
      </c>
      <c r="S11" s="30" t="s">
        <v>4</v>
      </c>
      <c r="T11" s="30" t="s">
        <v>2</v>
      </c>
      <c r="U11" s="83"/>
    </row>
    <row r="12" spans="1:21" ht="15" customHeight="1" x14ac:dyDescent="0.25">
      <c r="A12" s="112" t="s">
        <v>28</v>
      </c>
      <c r="B12" s="88">
        <v>1</v>
      </c>
      <c r="C12" s="88">
        <v>0.25</v>
      </c>
      <c r="D12" s="173">
        <v>0.56100000000000005</v>
      </c>
      <c r="E12" s="88">
        <v>0.5</v>
      </c>
      <c r="F12" s="173">
        <v>0.58140000000000003</v>
      </c>
      <c r="G12" s="88">
        <v>0.75</v>
      </c>
      <c r="H12" s="88"/>
      <c r="I12" s="88">
        <v>1</v>
      </c>
      <c r="J12" s="88"/>
      <c r="K12" s="88">
        <v>0.57999999999999996</v>
      </c>
      <c r="L12" s="88">
        <f>+K12/B12</f>
        <v>0.57999999999999996</v>
      </c>
      <c r="M12" s="94">
        <v>3</v>
      </c>
      <c r="N12" s="96">
        <f>+S12*T12+S13*T13+S14*T14</f>
        <v>0.6</v>
      </c>
      <c r="O12" s="2" t="s">
        <v>29</v>
      </c>
      <c r="P12" s="19"/>
      <c r="Q12" s="9">
        <v>44682</v>
      </c>
      <c r="R12" s="9">
        <v>44926</v>
      </c>
      <c r="S12" s="14">
        <v>0.4</v>
      </c>
      <c r="T12" s="15">
        <v>0.5</v>
      </c>
      <c r="U12" s="91" t="s">
        <v>197</v>
      </c>
    </row>
    <row r="13" spans="1:21" x14ac:dyDescent="0.25">
      <c r="A13" s="113"/>
      <c r="B13" s="89"/>
      <c r="C13" s="145"/>
      <c r="D13" s="174"/>
      <c r="E13" s="145"/>
      <c r="F13" s="174"/>
      <c r="G13" s="145"/>
      <c r="H13" s="145"/>
      <c r="I13" s="145"/>
      <c r="J13" s="145"/>
      <c r="K13" s="89"/>
      <c r="L13" s="145"/>
      <c r="M13" s="104"/>
      <c r="N13" s="105"/>
      <c r="O13" s="2" t="s">
        <v>30</v>
      </c>
      <c r="P13" s="19"/>
      <c r="Q13" s="9">
        <v>44565</v>
      </c>
      <c r="R13" s="9">
        <v>44926</v>
      </c>
      <c r="S13" s="14">
        <v>0.4</v>
      </c>
      <c r="T13" s="15">
        <v>0.75</v>
      </c>
      <c r="U13" s="93"/>
    </row>
    <row r="14" spans="1:21" ht="30" x14ac:dyDescent="0.25">
      <c r="A14" s="114"/>
      <c r="B14" s="87"/>
      <c r="C14" s="146"/>
      <c r="D14" s="175"/>
      <c r="E14" s="146"/>
      <c r="F14" s="175"/>
      <c r="G14" s="146"/>
      <c r="H14" s="146"/>
      <c r="I14" s="146"/>
      <c r="J14" s="146"/>
      <c r="K14" s="87"/>
      <c r="L14" s="146"/>
      <c r="M14" s="95"/>
      <c r="N14" s="97"/>
      <c r="O14" s="2" t="s">
        <v>31</v>
      </c>
      <c r="P14" s="19"/>
      <c r="Q14" s="9">
        <v>44565</v>
      </c>
      <c r="R14" s="9">
        <v>44926</v>
      </c>
      <c r="S14" s="14">
        <v>0.2</v>
      </c>
      <c r="T14" s="15">
        <v>0.5</v>
      </c>
      <c r="U14" s="92"/>
    </row>
    <row r="15" spans="1:21" x14ac:dyDescent="0.25">
      <c r="N15" s="10">
        <f>N12</f>
        <v>0.6</v>
      </c>
    </row>
  </sheetData>
  <mergeCells count="27">
    <mergeCell ref="F12:F14"/>
    <mergeCell ref="G12:G14"/>
    <mergeCell ref="N12:N14"/>
    <mergeCell ref="U12:U14"/>
    <mergeCell ref="H12:H14"/>
    <mergeCell ref="I12:I14"/>
    <mergeCell ref="J12:J14"/>
    <mergeCell ref="K12:K14"/>
    <mergeCell ref="L12:L14"/>
    <mergeCell ref="M12:M14"/>
    <mergeCell ref="A12:A14"/>
    <mergeCell ref="B12:B14"/>
    <mergeCell ref="C12:C14"/>
    <mergeCell ref="D12:D14"/>
    <mergeCell ref="E12:E14"/>
    <mergeCell ref="A8:U8"/>
    <mergeCell ref="A9:A11"/>
    <mergeCell ref="B9:K9"/>
    <mergeCell ref="M9:N9"/>
    <mergeCell ref="O9:T9"/>
    <mergeCell ref="U9:U11"/>
    <mergeCell ref="C10:D10"/>
    <mergeCell ref="E10:F10"/>
    <mergeCell ref="G10:H10"/>
    <mergeCell ref="I10:J10"/>
    <mergeCell ref="K10:L10"/>
    <mergeCell ref="K11:L11"/>
  </mergeCells>
  <conditionalFormatting sqref="N12:N29">
    <cfRule type="cellIs" dxfId="8" priority="1" operator="between">
      <formula>0.7501</formula>
      <formula>1</formula>
    </cfRule>
    <cfRule type="cellIs" dxfId="7" priority="2" operator="between">
      <formula>0.001</formula>
      <formula>0.5</formula>
    </cfRule>
    <cfRule type="cellIs" dxfId="6" priority="3" operator="between">
      <formula>50%</formula>
      <formula>75%</formula>
    </cfRule>
  </conditionalFormatting>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2"/>
  <sheetViews>
    <sheetView topLeftCell="A85" workbookViewId="0">
      <selection activeCell="O16" sqref="O16"/>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06" t="s">
        <v>217</v>
      </c>
      <c r="B8" s="106"/>
      <c r="C8" s="106"/>
      <c r="D8" s="106"/>
      <c r="E8" s="106"/>
      <c r="F8" s="106"/>
      <c r="G8" s="106"/>
      <c r="H8" s="106"/>
      <c r="I8" s="106"/>
      <c r="J8" s="106"/>
      <c r="K8" s="106"/>
      <c r="L8" s="106"/>
      <c r="M8" s="106"/>
      <c r="N8" s="106"/>
      <c r="O8" s="106"/>
      <c r="P8" s="106"/>
      <c r="Q8" s="106"/>
      <c r="R8" s="106"/>
      <c r="S8" s="106"/>
      <c r="T8" s="106"/>
      <c r="U8" s="106"/>
    </row>
    <row r="9" spans="1:21" ht="30" customHeight="1" x14ac:dyDescent="0.25">
      <c r="A9" s="77" t="s">
        <v>236</v>
      </c>
      <c r="B9" s="107" t="s">
        <v>238</v>
      </c>
      <c r="C9" s="80"/>
      <c r="D9" s="80"/>
      <c r="E9" s="80"/>
      <c r="F9" s="80"/>
      <c r="G9" s="80"/>
      <c r="H9" s="80"/>
      <c r="I9" s="80"/>
      <c r="J9" s="80"/>
      <c r="K9" s="108"/>
      <c r="L9" s="51"/>
      <c r="M9" s="107" t="s">
        <v>5</v>
      </c>
      <c r="N9" s="108"/>
      <c r="O9" s="79" t="s">
        <v>221</v>
      </c>
      <c r="P9" s="80"/>
      <c r="Q9" s="80"/>
      <c r="R9" s="80"/>
      <c r="S9" s="80"/>
      <c r="T9" s="81"/>
      <c r="U9" s="82" t="s">
        <v>223</v>
      </c>
    </row>
    <row r="10" spans="1:21" ht="30" customHeight="1" x14ac:dyDescent="0.25">
      <c r="A10" s="142"/>
      <c r="B10" s="49"/>
      <c r="C10" s="135" t="s">
        <v>239</v>
      </c>
      <c r="D10" s="136"/>
      <c r="E10" s="135" t="s">
        <v>240</v>
      </c>
      <c r="F10" s="136"/>
      <c r="G10" s="135" t="s">
        <v>241</v>
      </c>
      <c r="H10" s="136"/>
      <c r="I10" s="135" t="s">
        <v>242</v>
      </c>
      <c r="J10" s="136"/>
      <c r="K10" s="144" t="s">
        <v>244</v>
      </c>
      <c r="L10" s="72"/>
      <c r="M10" s="49"/>
      <c r="N10" s="50"/>
      <c r="O10" s="67"/>
      <c r="P10" s="67"/>
      <c r="Q10" s="67"/>
      <c r="R10" s="67"/>
      <c r="S10" s="67"/>
      <c r="T10" s="68"/>
      <c r="U10" s="143"/>
    </row>
    <row r="11" spans="1:21" ht="30" x14ac:dyDescent="0.25">
      <c r="A11" s="78"/>
      <c r="B11" s="66" t="s">
        <v>224</v>
      </c>
      <c r="C11" s="66" t="s">
        <v>243</v>
      </c>
      <c r="D11" s="66" t="s">
        <v>2</v>
      </c>
      <c r="E11" s="66" t="s">
        <v>243</v>
      </c>
      <c r="F11" s="66" t="s">
        <v>2</v>
      </c>
      <c r="G11" s="66" t="s">
        <v>243</v>
      </c>
      <c r="H11" s="66" t="s">
        <v>2</v>
      </c>
      <c r="I11" s="66" t="s">
        <v>243</v>
      </c>
      <c r="J11" s="66" t="s">
        <v>2</v>
      </c>
      <c r="K11" s="70" t="s">
        <v>245</v>
      </c>
      <c r="L11" s="72"/>
      <c r="M11" s="66" t="s">
        <v>4</v>
      </c>
      <c r="N11" s="31" t="s">
        <v>2</v>
      </c>
      <c r="O11" s="30" t="s">
        <v>222</v>
      </c>
      <c r="P11" s="37" t="s">
        <v>213</v>
      </c>
      <c r="Q11" s="36" t="s">
        <v>191</v>
      </c>
      <c r="R11" s="36" t="s">
        <v>192</v>
      </c>
      <c r="S11" s="30" t="s">
        <v>4</v>
      </c>
      <c r="T11" s="30" t="s">
        <v>2</v>
      </c>
      <c r="U11" s="83"/>
    </row>
    <row r="12" spans="1:21" ht="30" customHeight="1" x14ac:dyDescent="0.25">
      <c r="A12" s="73" t="s">
        <v>225</v>
      </c>
      <c r="B12" s="86">
        <v>8</v>
      </c>
      <c r="C12" s="86">
        <v>2</v>
      </c>
      <c r="D12" s="86">
        <v>3</v>
      </c>
      <c r="E12" s="86">
        <v>6</v>
      </c>
      <c r="F12" s="86">
        <v>5</v>
      </c>
      <c r="G12" s="86">
        <v>0</v>
      </c>
      <c r="H12" s="86"/>
      <c r="I12" s="86">
        <v>0</v>
      </c>
      <c r="J12" s="86"/>
      <c r="K12" s="86">
        <v>5</v>
      </c>
      <c r="L12" s="110">
        <f>(D12+F12+H12+J12)/B12</f>
        <v>1</v>
      </c>
      <c r="M12" s="94">
        <v>3.8</v>
      </c>
      <c r="N12" s="110">
        <f>+S12*T12+S13*T13</f>
        <v>0.41500000000000004</v>
      </c>
      <c r="O12" s="56" t="s">
        <v>14</v>
      </c>
      <c r="P12" s="32"/>
      <c r="Q12" s="33">
        <v>44593</v>
      </c>
      <c r="R12" s="33">
        <v>44926</v>
      </c>
      <c r="S12" s="34">
        <v>0.5</v>
      </c>
      <c r="T12" s="35">
        <v>0.5</v>
      </c>
      <c r="U12" s="91" t="s">
        <v>198</v>
      </c>
    </row>
    <row r="13" spans="1:21" ht="42.75" customHeight="1" x14ac:dyDescent="0.25">
      <c r="A13" s="75"/>
      <c r="B13" s="87"/>
      <c r="C13" s="87"/>
      <c r="D13" s="87"/>
      <c r="E13" s="87"/>
      <c r="F13" s="87"/>
      <c r="G13" s="87"/>
      <c r="H13" s="87"/>
      <c r="I13" s="87"/>
      <c r="J13" s="87"/>
      <c r="K13" s="87"/>
      <c r="L13" s="111"/>
      <c r="M13" s="95"/>
      <c r="N13" s="111"/>
      <c r="O13" s="2" t="s">
        <v>15</v>
      </c>
      <c r="P13" s="19"/>
      <c r="Q13" s="9">
        <v>44593</v>
      </c>
      <c r="R13" s="33">
        <v>44926</v>
      </c>
      <c r="S13" s="14">
        <v>0.5</v>
      </c>
      <c r="T13" s="15">
        <v>0.33</v>
      </c>
      <c r="U13" s="93"/>
    </row>
    <row r="14" spans="1:21" ht="87" customHeight="1" x14ac:dyDescent="0.25">
      <c r="A14" s="112" t="s">
        <v>226</v>
      </c>
      <c r="B14" s="88">
        <v>1</v>
      </c>
      <c r="C14" s="88">
        <v>0.09</v>
      </c>
      <c r="D14" s="88">
        <v>0.09</v>
      </c>
      <c r="E14" s="173">
        <v>0.22500000000000001</v>
      </c>
      <c r="F14" s="88">
        <v>0.22500000000000001</v>
      </c>
      <c r="G14" s="88">
        <v>0.86499999999999999</v>
      </c>
      <c r="H14" s="88"/>
      <c r="I14" s="88">
        <v>1</v>
      </c>
      <c r="J14" s="88"/>
      <c r="K14" s="90">
        <f>+F14</f>
        <v>0.22500000000000001</v>
      </c>
      <c r="L14" s="90">
        <f>+K14/B14</f>
        <v>0.22500000000000001</v>
      </c>
      <c r="M14" s="94">
        <v>3</v>
      </c>
      <c r="N14" s="110">
        <f>+S14*T14+S15*T15+S16*T16</f>
        <v>0.72499999999999998</v>
      </c>
      <c r="O14" s="2" t="s">
        <v>218</v>
      </c>
      <c r="P14" s="19"/>
      <c r="Q14" s="9">
        <v>44593</v>
      </c>
      <c r="R14" s="33">
        <v>44926</v>
      </c>
      <c r="S14" s="14">
        <v>0.5</v>
      </c>
      <c r="T14" s="15">
        <v>0.75</v>
      </c>
      <c r="U14" s="91" t="s">
        <v>198</v>
      </c>
    </row>
    <row r="15" spans="1:21" ht="30" x14ac:dyDescent="0.25">
      <c r="A15" s="113"/>
      <c r="B15" s="89"/>
      <c r="C15" s="145"/>
      <c r="D15" s="145"/>
      <c r="E15" s="174"/>
      <c r="F15" s="145"/>
      <c r="G15" s="145"/>
      <c r="H15" s="145"/>
      <c r="I15" s="145"/>
      <c r="J15" s="145"/>
      <c r="K15" s="89"/>
      <c r="L15" s="170"/>
      <c r="M15" s="104"/>
      <c r="N15" s="115"/>
      <c r="O15" s="2" t="s">
        <v>21</v>
      </c>
      <c r="P15" s="19"/>
      <c r="Q15" s="9">
        <v>44593</v>
      </c>
      <c r="R15" s="33">
        <v>44926</v>
      </c>
      <c r="S15" s="14">
        <v>0.25</v>
      </c>
      <c r="T15" s="15">
        <v>0.5</v>
      </c>
      <c r="U15" s="93"/>
    </row>
    <row r="16" spans="1:21" ht="90" x14ac:dyDescent="0.25">
      <c r="A16" s="114"/>
      <c r="B16" s="87"/>
      <c r="C16" s="146"/>
      <c r="D16" s="146"/>
      <c r="E16" s="175"/>
      <c r="F16" s="146"/>
      <c r="G16" s="146"/>
      <c r="H16" s="146"/>
      <c r="I16" s="146"/>
      <c r="J16" s="146"/>
      <c r="K16" s="87"/>
      <c r="L16" s="172"/>
      <c r="M16" s="95"/>
      <c r="N16" s="111"/>
      <c r="O16" s="2" t="s">
        <v>22</v>
      </c>
      <c r="P16" s="19"/>
      <c r="Q16" s="9">
        <v>44593</v>
      </c>
      <c r="R16" s="33">
        <v>44926</v>
      </c>
      <c r="S16" s="14">
        <v>0.25</v>
      </c>
      <c r="T16" s="15">
        <v>0.9</v>
      </c>
      <c r="U16" s="92"/>
    </row>
    <row r="17" spans="1:21" ht="30" x14ac:dyDescent="0.25">
      <c r="A17" s="112" t="s">
        <v>23</v>
      </c>
      <c r="B17" s="88">
        <v>1</v>
      </c>
      <c r="C17" s="86">
        <v>10</v>
      </c>
      <c r="D17" s="88">
        <v>0.1</v>
      </c>
      <c r="E17" s="86">
        <v>50</v>
      </c>
      <c r="F17" s="88">
        <v>0.5</v>
      </c>
      <c r="G17" s="86">
        <v>75</v>
      </c>
      <c r="H17" s="88"/>
      <c r="I17" s="86">
        <v>100</v>
      </c>
      <c r="J17" s="88"/>
      <c r="K17" s="88">
        <v>0.5</v>
      </c>
      <c r="L17" s="88">
        <f>+K17/B17</f>
        <v>0.5</v>
      </c>
      <c r="M17" s="94">
        <v>3.33</v>
      </c>
      <c r="N17" s="96">
        <f>+S17*T17+S18*T18+S19*T19</f>
        <v>0.54800000000000004</v>
      </c>
      <c r="O17" s="2" t="s">
        <v>25</v>
      </c>
      <c r="P17" s="19"/>
      <c r="Q17" s="9">
        <v>44562</v>
      </c>
      <c r="R17" s="9">
        <v>44910</v>
      </c>
      <c r="S17" s="14">
        <v>0.4</v>
      </c>
      <c r="T17" s="15">
        <v>0.5</v>
      </c>
      <c r="U17" s="91" t="s">
        <v>195</v>
      </c>
    </row>
    <row r="18" spans="1:21" ht="30" x14ac:dyDescent="0.25">
      <c r="A18" s="113"/>
      <c r="B18" s="89"/>
      <c r="C18" s="89"/>
      <c r="D18" s="145"/>
      <c r="E18" s="89"/>
      <c r="F18" s="145"/>
      <c r="G18" s="89"/>
      <c r="H18" s="145"/>
      <c r="I18" s="89"/>
      <c r="J18" s="145"/>
      <c r="K18" s="89"/>
      <c r="L18" s="145"/>
      <c r="M18" s="104"/>
      <c r="N18" s="105"/>
      <c r="O18" s="2" t="s">
        <v>26</v>
      </c>
      <c r="P18" s="19"/>
      <c r="Q18" s="9">
        <v>44576</v>
      </c>
      <c r="R18" s="9">
        <v>44834</v>
      </c>
      <c r="S18" s="14">
        <v>0.3</v>
      </c>
      <c r="T18" s="15">
        <v>0.66</v>
      </c>
      <c r="U18" s="92"/>
    </row>
    <row r="19" spans="1:21" ht="45" x14ac:dyDescent="0.25">
      <c r="A19" s="114"/>
      <c r="B19" s="87"/>
      <c r="C19" s="87"/>
      <c r="D19" s="146"/>
      <c r="E19" s="87"/>
      <c r="F19" s="146"/>
      <c r="G19" s="87"/>
      <c r="H19" s="146"/>
      <c r="I19" s="87"/>
      <c r="J19" s="146"/>
      <c r="K19" s="87"/>
      <c r="L19" s="146"/>
      <c r="M19" s="95"/>
      <c r="N19" s="97"/>
      <c r="O19" s="2" t="s">
        <v>27</v>
      </c>
      <c r="P19" s="19"/>
      <c r="Q19" s="9">
        <v>44576</v>
      </c>
      <c r="R19" s="9">
        <v>44910</v>
      </c>
      <c r="S19" s="14">
        <v>0.3</v>
      </c>
      <c r="T19" s="15">
        <v>0.5</v>
      </c>
      <c r="U19" s="16" t="s">
        <v>196</v>
      </c>
    </row>
    <row r="20" spans="1:21" ht="15" customHeight="1" x14ac:dyDescent="0.25">
      <c r="A20" s="112" t="s">
        <v>28</v>
      </c>
      <c r="B20" s="88">
        <v>1</v>
      </c>
      <c r="C20" s="88">
        <v>0.25</v>
      </c>
      <c r="D20" s="173">
        <v>0.56100000000000005</v>
      </c>
      <c r="E20" s="88">
        <v>0.5</v>
      </c>
      <c r="F20" s="173">
        <v>0.58140000000000003</v>
      </c>
      <c r="G20" s="88">
        <v>0.75</v>
      </c>
      <c r="H20" s="88"/>
      <c r="I20" s="88">
        <v>1</v>
      </c>
      <c r="J20" s="88"/>
      <c r="K20" s="88">
        <v>0.57999999999999996</v>
      </c>
      <c r="L20" s="88">
        <f>+K20/B20</f>
        <v>0.57999999999999996</v>
      </c>
      <c r="M20" s="94">
        <v>3</v>
      </c>
      <c r="N20" s="96">
        <f>+S20*T20+S21*T21+S22*T22</f>
        <v>0.6</v>
      </c>
      <c r="O20" s="2" t="s">
        <v>29</v>
      </c>
      <c r="P20" s="19"/>
      <c r="Q20" s="9">
        <v>44682</v>
      </c>
      <c r="R20" s="9">
        <v>44926</v>
      </c>
      <c r="S20" s="14">
        <v>0.4</v>
      </c>
      <c r="T20" s="15">
        <v>0.5</v>
      </c>
      <c r="U20" s="91" t="s">
        <v>197</v>
      </c>
    </row>
    <row r="21" spans="1:21" x14ac:dyDescent="0.25">
      <c r="A21" s="113"/>
      <c r="B21" s="89"/>
      <c r="C21" s="145"/>
      <c r="D21" s="174"/>
      <c r="E21" s="145"/>
      <c r="F21" s="174"/>
      <c r="G21" s="145"/>
      <c r="H21" s="145"/>
      <c r="I21" s="145"/>
      <c r="J21" s="145"/>
      <c r="K21" s="89"/>
      <c r="L21" s="145"/>
      <c r="M21" s="104"/>
      <c r="N21" s="105"/>
      <c r="O21" s="2" t="s">
        <v>30</v>
      </c>
      <c r="P21" s="19"/>
      <c r="Q21" s="9">
        <v>44565</v>
      </c>
      <c r="R21" s="9">
        <v>44926</v>
      </c>
      <c r="S21" s="14">
        <v>0.4</v>
      </c>
      <c r="T21" s="15">
        <v>0.75</v>
      </c>
      <c r="U21" s="93"/>
    </row>
    <row r="22" spans="1:21" ht="30" x14ac:dyDescent="0.25">
      <c r="A22" s="114"/>
      <c r="B22" s="87"/>
      <c r="C22" s="146"/>
      <c r="D22" s="175"/>
      <c r="E22" s="146"/>
      <c r="F22" s="175"/>
      <c r="G22" s="146"/>
      <c r="H22" s="146"/>
      <c r="I22" s="146"/>
      <c r="J22" s="146"/>
      <c r="K22" s="87"/>
      <c r="L22" s="146"/>
      <c r="M22" s="95"/>
      <c r="N22" s="97"/>
      <c r="O22" s="2" t="s">
        <v>31</v>
      </c>
      <c r="P22" s="19"/>
      <c r="Q22" s="9">
        <v>44565</v>
      </c>
      <c r="R22" s="9">
        <v>44926</v>
      </c>
      <c r="S22" s="14">
        <v>0.2</v>
      </c>
      <c r="T22" s="15">
        <v>0.5</v>
      </c>
      <c r="U22" s="92"/>
    </row>
    <row r="23" spans="1:21" ht="30" customHeight="1" x14ac:dyDescent="0.25">
      <c r="A23" s="112" t="s">
        <v>227</v>
      </c>
      <c r="B23" s="88">
        <v>1</v>
      </c>
      <c r="C23" s="88">
        <v>0.1</v>
      </c>
      <c r="D23" s="88">
        <v>0.2</v>
      </c>
      <c r="E23" s="88">
        <v>0.4</v>
      </c>
      <c r="F23" s="88">
        <v>0.5</v>
      </c>
      <c r="G23" s="88">
        <v>0.8</v>
      </c>
      <c r="H23" s="88"/>
      <c r="I23" s="88">
        <v>1</v>
      </c>
      <c r="J23" s="88"/>
      <c r="K23" s="88">
        <v>0.5</v>
      </c>
      <c r="L23" s="88">
        <f>+K23/B23</f>
        <v>0.5</v>
      </c>
      <c r="M23" s="94">
        <v>3</v>
      </c>
      <c r="N23" s="96">
        <f>+S23*T23+S24*T24+S25*T25+S26*T26+S27*T27</f>
        <v>0.57000000000000006</v>
      </c>
      <c r="O23" s="2" t="s">
        <v>33</v>
      </c>
      <c r="P23" s="19"/>
      <c r="Q23" s="9">
        <v>44593</v>
      </c>
      <c r="R23" s="9">
        <v>44926</v>
      </c>
      <c r="S23" s="14">
        <v>0.2</v>
      </c>
      <c r="T23" s="15">
        <v>0.5</v>
      </c>
      <c r="U23" s="91" t="s">
        <v>198</v>
      </c>
    </row>
    <row r="24" spans="1:21" ht="20.25" customHeight="1" x14ac:dyDescent="0.25">
      <c r="A24" s="113"/>
      <c r="B24" s="89"/>
      <c r="C24" s="145"/>
      <c r="D24" s="145"/>
      <c r="E24" s="145"/>
      <c r="F24" s="145"/>
      <c r="G24" s="145"/>
      <c r="H24" s="145"/>
      <c r="I24" s="145"/>
      <c r="J24" s="145"/>
      <c r="K24" s="89"/>
      <c r="L24" s="145"/>
      <c r="M24" s="104"/>
      <c r="N24" s="105"/>
      <c r="O24" s="2" t="s">
        <v>34</v>
      </c>
      <c r="P24" s="19"/>
      <c r="Q24" s="9">
        <v>44562</v>
      </c>
      <c r="R24" s="9">
        <v>44926</v>
      </c>
      <c r="S24" s="14">
        <v>0.2</v>
      </c>
      <c r="T24" s="15">
        <v>0.5</v>
      </c>
      <c r="U24" s="93"/>
    </row>
    <row r="25" spans="1:21" ht="30" x14ac:dyDescent="0.25">
      <c r="A25" s="113"/>
      <c r="B25" s="89"/>
      <c r="C25" s="145"/>
      <c r="D25" s="145"/>
      <c r="E25" s="145"/>
      <c r="F25" s="145"/>
      <c r="G25" s="145"/>
      <c r="H25" s="145"/>
      <c r="I25" s="145"/>
      <c r="J25" s="145"/>
      <c r="K25" s="89"/>
      <c r="L25" s="145"/>
      <c r="M25" s="104"/>
      <c r="N25" s="105"/>
      <c r="O25" s="2" t="s">
        <v>35</v>
      </c>
      <c r="P25" s="19"/>
      <c r="Q25" s="9">
        <v>44652</v>
      </c>
      <c r="R25" s="9">
        <v>44926</v>
      </c>
      <c r="S25" s="14">
        <v>0.3</v>
      </c>
      <c r="T25" s="15">
        <v>0.9</v>
      </c>
      <c r="U25" s="93"/>
    </row>
    <row r="26" spans="1:21" ht="45" x14ac:dyDescent="0.25">
      <c r="A26" s="113"/>
      <c r="B26" s="89"/>
      <c r="C26" s="145"/>
      <c r="D26" s="145"/>
      <c r="E26" s="145"/>
      <c r="F26" s="145"/>
      <c r="G26" s="145"/>
      <c r="H26" s="145"/>
      <c r="I26" s="145"/>
      <c r="J26" s="145"/>
      <c r="K26" s="89"/>
      <c r="L26" s="145"/>
      <c r="M26" s="104"/>
      <c r="N26" s="105"/>
      <c r="O26" s="2" t="s">
        <v>36</v>
      </c>
      <c r="P26" s="19"/>
      <c r="Q26" s="9">
        <v>44652</v>
      </c>
      <c r="R26" s="9">
        <v>44926</v>
      </c>
      <c r="S26" s="14">
        <v>0.2</v>
      </c>
      <c r="T26" s="15">
        <v>0.5</v>
      </c>
      <c r="U26" s="93"/>
    </row>
    <row r="27" spans="1:21" ht="30" x14ac:dyDescent="0.25">
      <c r="A27" s="114"/>
      <c r="B27" s="87"/>
      <c r="C27" s="146"/>
      <c r="D27" s="146"/>
      <c r="E27" s="146"/>
      <c r="F27" s="146"/>
      <c r="G27" s="146"/>
      <c r="H27" s="146"/>
      <c r="I27" s="146"/>
      <c r="J27" s="146"/>
      <c r="K27" s="87"/>
      <c r="L27" s="146"/>
      <c r="M27" s="95"/>
      <c r="N27" s="97"/>
      <c r="O27" s="2" t="s">
        <v>193</v>
      </c>
      <c r="P27" s="19"/>
      <c r="Q27" s="9">
        <v>44865</v>
      </c>
      <c r="R27" s="9">
        <v>44926</v>
      </c>
      <c r="S27" s="14">
        <v>0.1</v>
      </c>
      <c r="T27" s="15"/>
      <c r="U27" s="92"/>
    </row>
    <row r="28" spans="1:21" ht="60" x14ac:dyDescent="0.25">
      <c r="A28" s="112" t="s">
        <v>37</v>
      </c>
      <c r="B28" s="118">
        <v>0.8</v>
      </c>
      <c r="C28" s="63"/>
      <c r="D28" s="63"/>
      <c r="E28" s="63"/>
      <c r="F28" s="63"/>
      <c r="G28" s="63"/>
      <c r="H28" s="118"/>
      <c r="I28" s="63"/>
      <c r="J28" s="118"/>
      <c r="K28" s="98">
        <v>0.72460000000000002</v>
      </c>
      <c r="L28" s="132">
        <f>+K28/B28</f>
        <v>0.90574999999999994</v>
      </c>
      <c r="M28" s="94">
        <v>3.3</v>
      </c>
      <c r="N28" s="96">
        <f>+S28*T28+S29*T29+S30*T30</f>
        <v>0.28200000000000003</v>
      </c>
      <c r="O28" s="28" t="s">
        <v>39</v>
      </c>
      <c r="P28" s="29"/>
      <c r="Q28" s="9">
        <v>44652</v>
      </c>
      <c r="R28" s="9">
        <v>44926</v>
      </c>
      <c r="S28" s="14">
        <v>0.4</v>
      </c>
      <c r="T28" s="15">
        <v>0.33</v>
      </c>
      <c r="U28" s="91" t="s">
        <v>199</v>
      </c>
    </row>
    <row r="29" spans="1:21" ht="45" x14ac:dyDescent="0.25">
      <c r="A29" s="113"/>
      <c r="B29" s="99"/>
      <c r="C29" s="61">
        <v>70</v>
      </c>
      <c r="D29" s="61">
        <v>99.12</v>
      </c>
      <c r="E29" s="61">
        <v>73</v>
      </c>
      <c r="F29" s="61">
        <v>72.459999999999994</v>
      </c>
      <c r="G29" s="61">
        <v>75</v>
      </c>
      <c r="H29" s="140"/>
      <c r="I29" s="61">
        <v>80</v>
      </c>
      <c r="J29" s="140"/>
      <c r="K29" s="99"/>
      <c r="L29" s="133"/>
      <c r="M29" s="104"/>
      <c r="N29" s="105"/>
      <c r="O29" s="2" t="s">
        <v>40</v>
      </c>
      <c r="P29" s="19"/>
      <c r="Q29" s="9">
        <v>44562</v>
      </c>
      <c r="R29" s="9">
        <v>44926</v>
      </c>
      <c r="S29" s="14">
        <v>0.3</v>
      </c>
      <c r="T29" s="15">
        <v>0.5</v>
      </c>
      <c r="U29" s="93"/>
    </row>
    <row r="30" spans="1:21" ht="60" x14ac:dyDescent="0.25">
      <c r="A30" s="114"/>
      <c r="B30" s="100"/>
      <c r="C30" s="62"/>
      <c r="D30" s="62"/>
      <c r="E30" s="62"/>
      <c r="F30" s="62"/>
      <c r="G30" s="62"/>
      <c r="H30" s="141"/>
      <c r="I30" s="62"/>
      <c r="J30" s="141"/>
      <c r="K30" s="100"/>
      <c r="L30" s="134"/>
      <c r="M30" s="95"/>
      <c r="N30" s="97"/>
      <c r="O30" s="2" t="s">
        <v>41</v>
      </c>
      <c r="P30" s="19"/>
      <c r="Q30" s="9">
        <v>44866</v>
      </c>
      <c r="R30" s="9">
        <v>44926</v>
      </c>
      <c r="S30" s="14">
        <v>0.3</v>
      </c>
      <c r="T30" s="12">
        <v>0</v>
      </c>
      <c r="U30" s="93"/>
    </row>
    <row r="31" spans="1:21" ht="45" x14ac:dyDescent="0.25">
      <c r="A31" s="116" t="s">
        <v>228</v>
      </c>
      <c r="B31" s="86">
        <v>2</v>
      </c>
      <c r="C31" s="86">
        <v>0</v>
      </c>
      <c r="D31" s="86">
        <v>0</v>
      </c>
      <c r="E31" s="86">
        <v>0</v>
      </c>
      <c r="F31" s="86">
        <v>0</v>
      </c>
      <c r="G31" s="86">
        <v>1</v>
      </c>
      <c r="H31" s="86"/>
      <c r="I31" s="86">
        <v>2</v>
      </c>
      <c r="J31" s="86"/>
      <c r="K31" s="86">
        <v>0</v>
      </c>
      <c r="L31" s="110">
        <f>+K31/B31</f>
        <v>0</v>
      </c>
      <c r="M31" s="94">
        <v>3.33</v>
      </c>
      <c r="N31" s="96">
        <f>+S31*T31+S32*T32</f>
        <v>0.5</v>
      </c>
      <c r="O31" s="2" t="s">
        <v>43</v>
      </c>
      <c r="P31" s="19"/>
      <c r="Q31" s="9">
        <v>44562</v>
      </c>
      <c r="R31" s="9">
        <v>44742</v>
      </c>
      <c r="S31" s="14">
        <v>0.5</v>
      </c>
      <c r="T31" s="12">
        <v>1</v>
      </c>
      <c r="U31" s="91" t="s">
        <v>200</v>
      </c>
    </row>
    <row r="32" spans="1:21" ht="26.25" customHeight="1" x14ac:dyDescent="0.25">
      <c r="A32" s="117"/>
      <c r="B32" s="87"/>
      <c r="C32" s="87"/>
      <c r="D32" s="87"/>
      <c r="E32" s="87"/>
      <c r="F32" s="87"/>
      <c r="G32" s="87"/>
      <c r="H32" s="87"/>
      <c r="I32" s="87"/>
      <c r="J32" s="87"/>
      <c r="K32" s="87"/>
      <c r="L32" s="111"/>
      <c r="M32" s="95"/>
      <c r="N32" s="97"/>
      <c r="O32" s="6" t="s">
        <v>44</v>
      </c>
      <c r="P32" s="20"/>
      <c r="Q32" s="9">
        <v>44743</v>
      </c>
      <c r="R32" s="9">
        <v>44926</v>
      </c>
      <c r="S32" s="14">
        <v>0.5</v>
      </c>
      <c r="T32" s="12">
        <v>0</v>
      </c>
      <c r="U32" s="92"/>
    </row>
    <row r="33" spans="1:21" ht="30" x14ac:dyDescent="0.25">
      <c r="A33" s="112" t="s">
        <v>45</v>
      </c>
      <c r="B33" s="101">
        <v>400</v>
      </c>
      <c r="C33" s="101">
        <v>40</v>
      </c>
      <c r="D33" s="101">
        <v>4.5</v>
      </c>
      <c r="E33" s="101">
        <v>60</v>
      </c>
      <c r="F33" s="101">
        <v>14.9</v>
      </c>
      <c r="G33" s="101">
        <v>90</v>
      </c>
      <c r="H33" s="101"/>
      <c r="I33" s="101">
        <v>400</v>
      </c>
      <c r="J33" s="101"/>
      <c r="K33" s="101">
        <v>14.9</v>
      </c>
      <c r="L33" s="132">
        <f>+K33/B33</f>
        <v>3.7249999999999998E-2</v>
      </c>
      <c r="M33" s="94">
        <v>3.33</v>
      </c>
      <c r="N33" s="96">
        <f>+S33*T33+S34*T34+S35*T35+S36*T36+S37*T37</f>
        <v>0.43800000000000006</v>
      </c>
      <c r="O33" s="28" t="s">
        <v>47</v>
      </c>
      <c r="P33" s="29"/>
      <c r="Q33" s="9">
        <v>44562</v>
      </c>
      <c r="R33" s="9">
        <v>44926</v>
      </c>
      <c r="S33" s="14">
        <v>0.2</v>
      </c>
      <c r="T33" s="12">
        <v>0.49</v>
      </c>
      <c r="U33" s="91" t="s">
        <v>201</v>
      </c>
    </row>
    <row r="34" spans="1:21" ht="45" x14ac:dyDescent="0.25">
      <c r="A34" s="113"/>
      <c r="B34" s="99"/>
      <c r="C34" s="99"/>
      <c r="D34" s="99"/>
      <c r="E34" s="99"/>
      <c r="F34" s="99"/>
      <c r="G34" s="99"/>
      <c r="H34" s="99"/>
      <c r="I34" s="99"/>
      <c r="J34" s="99"/>
      <c r="K34" s="99"/>
      <c r="L34" s="133"/>
      <c r="M34" s="104"/>
      <c r="N34" s="105"/>
      <c r="O34" s="2" t="s">
        <v>49</v>
      </c>
      <c r="P34" s="19"/>
      <c r="Q34" s="9">
        <v>44562</v>
      </c>
      <c r="R34" s="9">
        <v>44895</v>
      </c>
      <c r="S34" s="14">
        <v>0.2</v>
      </c>
      <c r="T34" s="12">
        <v>0.35</v>
      </c>
      <c r="U34" s="93"/>
    </row>
    <row r="35" spans="1:21" ht="30" x14ac:dyDescent="0.25">
      <c r="A35" s="113"/>
      <c r="B35" s="99"/>
      <c r="C35" s="99"/>
      <c r="D35" s="99"/>
      <c r="E35" s="99"/>
      <c r="F35" s="99"/>
      <c r="G35" s="99"/>
      <c r="H35" s="99"/>
      <c r="I35" s="99"/>
      <c r="J35" s="99"/>
      <c r="K35" s="99"/>
      <c r="L35" s="133"/>
      <c r="M35" s="104"/>
      <c r="N35" s="105"/>
      <c r="O35" s="2" t="s">
        <v>50</v>
      </c>
      <c r="P35" s="19"/>
      <c r="Q35" s="9">
        <v>44562</v>
      </c>
      <c r="R35" s="9">
        <v>44926</v>
      </c>
      <c r="S35" s="14">
        <v>0.2</v>
      </c>
      <c r="T35" s="13">
        <v>0.1</v>
      </c>
      <c r="U35" s="93"/>
    </row>
    <row r="36" spans="1:21" ht="30" x14ac:dyDescent="0.25">
      <c r="A36" s="113"/>
      <c r="B36" s="99"/>
      <c r="C36" s="99"/>
      <c r="D36" s="99"/>
      <c r="E36" s="99"/>
      <c r="F36" s="99"/>
      <c r="G36" s="99"/>
      <c r="H36" s="99"/>
      <c r="I36" s="99"/>
      <c r="J36" s="99"/>
      <c r="K36" s="99"/>
      <c r="L36" s="133"/>
      <c r="M36" s="104"/>
      <c r="N36" s="105"/>
      <c r="O36" s="2" t="s">
        <v>51</v>
      </c>
      <c r="P36" s="19"/>
      <c r="Q36" s="9">
        <v>44562</v>
      </c>
      <c r="R36" s="9">
        <v>44926</v>
      </c>
      <c r="S36" s="14">
        <v>0.2</v>
      </c>
      <c r="T36" s="12">
        <v>0.5</v>
      </c>
      <c r="U36" s="93"/>
    </row>
    <row r="37" spans="1:21" ht="45" x14ac:dyDescent="0.25">
      <c r="A37" s="114"/>
      <c r="B37" s="100"/>
      <c r="C37" s="100"/>
      <c r="D37" s="100"/>
      <c r="E37" s="100"/>
      <c r="F37" s="100"/>
      <c r="G37" s="100"/>
      <c r="H37" s="100"/>
      <c r="I37" s="100"/>
      <c r="J37" s="100"/>
      <c r="K37" s="100"/>
      <c r="L37" s="134"/>
      <c r="M37" s="95"/>
      <c r="N37" s="97"/>
      <c r="O37" s="2" t="s">
        <v>52</v>
      </c>
      <c r="P37" s="19"/>
      <c r="Q37" s="9">
        <v>44562</v>
      </c>
      <c r="R37" s="9">
        <v>44926</v>
      </c>
      <c r="S37" s="14">
        <v>0.2</v>
      </c>
      <c r="T37" s="12">
        <v>0.75</v>
      </c>
      <c r="U37" s="92"/>
    </row>
    <row r="38" spans="1:21" ht="90" x14ac:dyDescent="0.25">
      <c r="A38" s="4" t="s">
        <v>53</v>
      </c>
      <c r="B38" s="40">
        <v>1</v>
      </c>
      <c r="C38" s="40">
        <v>0</v>
      </c>
      <c r="D38" s="40">
        <v>0</v>
      </c>
      <c r="E38" s="40">
        <v>0</v>
      </c>
      <c r="F38" s="40">
        <v>0</v>
      </c>
      <c r="G38" s="40">
        <v>1</v>
      </c>
      <c r="H38" s="40"/>
      <c r="I38" s="40">
        <v>1</v>
      </c>
      <c r="J38" s="40"/>
      <c r="K38" s="40">
        <v>0</v>
      </c>
      <c r="L38" s="55">
        <f>+K38/B38</f>
        <v>0</v>
      </c>
      <c r="M38" s="5">
        <v>3.33</v>
      </c>
      <c r="N38" s="11">
        <f>+S38*T38</f>
        <v>0.66</v>
      </c>
      <c r="O38" s="6" t="s">
        <v>54</v>
      </c>
      <c r="P38" s="21">
        <v>43800000</v>
      </c>
      <c r="Q38" s="9">
        <v>44593</v>
      </c>
      <c r="R38" s="9">
        <v>44834</v>
      </c>
      <c r="S38" s="14">
        <v>1</v>
      </c>
      <c r="T38" s="12">
        <v>0.66</v>
      </c>
      <c r="U38" s="16" t="s">
        <v>212</v>
      </c>
    </row>
    <row r="39" spans="1:21" ht="90" x14ac:dyDescent="0.25">
      <c r="A39" s="112" t="s">
        <v>55</v>
      </c>
      <c r="B39" s="90">
        <v>6.1400000000000003E-2</v>
      </c>
      <c r="C39" s="90">
        <v>1.54E-2</v>
      </c>
      <c r="D39" s="90">
        <v>1.46E-2</v>
      </c>
      <c r="E39" s="90">
        <v>3.0700000000000002E-2</v>
      </c>
      <c r="F39" s="90">
        <v>2.9499999999999998E-2</v>
      </c>
      <c r="G39" s="90">
        <v>4.6100000000000002E-2</v>
      </c>
      <c r="H39" s="90"/>
      <c r="I39" s="90">
        <v>6.1400000000000003E-2</v>
      </c>
      <c r="J39" s="90"/>
      <c r="K39" s="90">
        <v>2.9499999999999998E-2</v>
      </c>
      <c r="L39" s="90">
        <f>+K39/B39</f>
        <v>0.48045602605863186</v>
      </c>
      <c r="M39" s="94">
        <v>3</v>
      </c>
      <c r="N39" s="96">
        <f>+S39*T39+S40*T40+S41*T41</f>
        <v>0.53734000000000004</v>
      </c>
      <c r="O39" s="2" t="s">
        <v>57</v>
      </c>
      <c r="P39" s="19"/>
      <c r="Q39" s="9">
        <v>44562</v>
      </c>
      <c r="R39" s="9">
        <v>44592</v>
      </c>
      <c r="S39" s="14">
        <v>0.2</v>
      </c>
      <c r="T39" s="12">
        <v>1</v>
      </c>
      <c r="U39" s="91" t="s">
        <v>219</v>
      </c>
    </row>
    <row r="40" spans="1:21" ht="30" x14ac:dyDescent="0.25">
      <c r="A40" s="113"/>
      <c r="B40" s="89"/>
      <c r="C40" s="170"/>
      <c r="D40" s="170"/>
      <c r="E40" s="170"/>
      <c r="F40" s="170"/>
      <c r="G40" s="170"/>
      <c r="H40" s="170"/>
      <c r="I40" s="170"/>
      <c r="J40" s="170"/>
      <c r="K40" s="89"/>
      <c r="L40" s="170"/>
      <c r="M40" s="104"/>
      <c r="N40" s="105"/>
      <c r="O40" s="2" t="s">
        <v>58</v>
      </c>
      <c r="P40" s="19">
        <v>80000000</v>
      </c>
      <c r="Q40" s="9">
        <v>44593</v>
      </c>
      <c r="R40" s="9">
        <v>44926</v>
      </c>
      <c r="S40" s="14">
        <v>0.6</v>
      </c>
      <c r="T40" s="12">
        <v>0.47889999999999999</v>
      </c>
      <c r="U40" s="93"/>
    </row>
    <row r="41" spans="1:21" ht="45" x14ac:dyDescent="0.25">
      <c r="A41" s="114"/>
      <c r="B41" s="89"/>
      <c r="C41" s="171"/>
      <c r="D41" s="171"/>
      <c r="E41" s="171"/>
      <c r="F41" s="171"/>
      <c r="G41" s="171"/>
      <c r="H41" s="171"/>
      <c r="I41" s="171"/>
      <c r="J41" s="171"/>
      <c r="K41" s="87"/>
      <c r="L41" s="172"/>
      <c r="M41" s="95"/>
      <c r="N41" s="97"/>
      <c r="O41" s="2" t="s">
        <v>60</v>
      </c>
      <c r="P41" s="19"/>
      <c r="Q41" s="9">
        <v>44896</v>
      </c>
      <c r="R41" s="9">
        <v>44926</v>
      </c>
      <c r="S41" s="14">
        <v>0.2</v>
      </c>
      <c r="T41" s="12">
        <v>0.25</v>
      </c>
      <c r="U41" s="92"/>
    </row>
    <row r="42" spans="1:21" ht="45" x14ac:dyDescent="0.25">
      <c r="A42" s="119" t="s">
        <v>229</v>
      </c>
      <c r="B42" s="84">
        <v>6</v>
      </c>
      <c r="C42" s="84">
        <v>0</v>
      </c>
      <c r="D42" s="84">
        <v>0</v>
      </c>
      <c r="E42" s="84">
        <v>0</v>
      </c>
      <c r="F42" s="84">
        <v>0</v>
      </c>
      <c r="G42" s="84">
        <v>6</v>
      </c>
      <c r="H42" s="84"/>
      <c r="I42" s="84">
        <v>6</v>
      </c>
      <c r="J42" s="84"/>
      <c r="K42" s="122">
        <f>+J42</f>
        <v>0</v>
      </c>
      <c r="L42" s="110">
        <f>+K42/B42</f>
        <v>0</v>
      </c>
      <c r="M42" s="94">
        <v>3.33</v>
      </c>
      <c r="N42" s="96">
        <f>+S42*T42+S43*T43+S44*T44</f>
        <v>0.25</v>
      </c>
      <c r="O42" s="2" t="s">
        <v>63</v>
      </c>
      <c r="P42" s="22"/>
      <c r="Q42" s="9">
        <v>44562</v>
      </c>
      <c r="R42" s="9">
        <v>44803</v>
      </c>
      <c r="S42" s="14">
        <v>0.25</v>
      </c>
      <c r="T42" s="12">
        <v>1</v>
      </c>
      <c r="U42" s="91" t="s">
        <v>202</v>
      </c>
    </row>
    <row r="43" spans="1:21" ht="30" x14ac:dyDescent="0.25">
      <c r="A43" s="120"/>
      <c r="B43" s="126"/>
      <c r="C43" s="126"/>
      <c r="D43" s="126"/>
      <c r="E43" s="126"/>
      <c r="F43" s="126"/>
      <c r="G43" s="126"/>
      <c r="H43" s="126"/>
      <c r="I43" s="126"/>
      <c r="J43" s="126"/>
      <c r="K43" s="123"/>
      <c r="L43" s="115"/>
      <c r="M43" s="104"/>
      <c r="N43" s="105"/>
      <c r="O43" s="24" t="s">
        <v>64</v>
      </c>
      <c r="P43" s="26">
        <v>2850000000</v>
      </c>
      <c r="Q43" s="25">
        <v>44743</v>
      </c>
      <c r="R43" s="9">
        <v>44865</v>
      </c>
      <c r="S43" s="14">
        <v>0.3</v>
      </c>
      <c r="T43" s="12">
        <v>0</v>
      </c>
      <c r="U43" s="93"/>
    </row>
    <row r="44" spans="1:21" ht="30" x14ac:dyDescent="0.25">
      <c r="A44" s="121"/>
      <c r="B44" s="85"/>
      <c r="C44" s="85"/>
      <c r="D44" s="85"/>
      <c r="E44" s="85"/>
      <c r="F44" s="85"/>
      <c r="G44" s="85"/>
      <c r="H44" s="85"/>
      <c r="I44" s="85"/>
      <c r="J44" s="85"/>
      <c r="K44" s="124"/>
      <c r="L44" s="111"/>
      <c r="M44" s="95"/>
      <c r="N44" s="97"/>
      <c r="O44" s="2" t="s">
        <v>65</v>
      </c>
      <c r="P44" s="23"/>
      <c r="Q44" s="9">
        <v>44773</v>
      </c>
      <c r="R44" s="9">
        <v>44926</v>
      </c>
      <c r="S44" s="14">
        <v>0.45</v>
      </c>
      <c r="T44" s="12">
        <v>0</v>
      </c>
      <c r="U44" s="92"/>
    </row>
    <row r="45" spans="1:21" ht="60" x14ac:dyDescent="0.25">
      <c r="A45" s="112" t="s">
        <v>66</v>
      </c>
      <c r="B45" s="125">
        <v>1</v>
      </c>
      <c r="C45" s="125">
        <v>0.25</v>
      </c>
      <c r="D45" s="125">
        <v>0.25</v>
      </c>
      <c r="E45" s="125">
        <v>0.5</v>
      </c>
      <c r="F45" s="125">
        <v>0.5</v>
      </c>
      <c r="G45" s="125">
        <v>0.75</v>
      </c>
      <c r="H45" s="125"/>
      <c r="I45" s="125">
        <v>1</v>
      </c>
      <c r="J45" s="125"/>
      <c r="K45" s="88">
        <v>0.5</v>
      </c>
      <c r="L45" s="88">
        <f>+K45/B45</f>
        <v>0.5</v>
      </c>
      <c r="M45" s="94">
        <v>3</v>
      </c>
      <c r="N45" s="96">
        <f>+S45*T45+S46*T46+S47*T47</f>
        <v>0.53</v>
      </c>
      <c r="O45" s="2" t="s">
        <v>67</v>
      </c>
      <c r="P45" s="19"/>
      <c r="Q45" s="9">
        <v>44652</v>
      </c>
      <c r="R45" s="9">
        <v>44926</v>
      </c>
      <c r="S45" s="14">
        <v>0.3</v>
      </c>
      <c r="T45" s="12">
        <v>0.6</v>
      </c>
      <c r="U45" s="91" t="s">
        <v>216</v>
      </c>
    </row>
    <row r="46" spans="1:21" ht="45" x14ac:dyDescent="0.25">
      <c r="A46" s="113"/>
      <c r="B46" s="89"/>
      <c r="C46" s="145"/>
      <c r="D46" s="145"/>
      <c r="E46" s="145"/>
      <c r="F46" s="145"/>
      <c r="G46" s="145"/>
      <c r="H46" s="145"/>
      <c r="I46" s="145"/>
      <c r="J46" s="145"/>
      <c r="K46" s="89"/>
      <c r="L46" s="145"/>
      <c r="M46" s="104"/>
      <c r="N46" s="105"/>
      <c r="O46" s="2" t="s">
        <v>68</v>
      </c>
      <c r="P46" s="19">
        <v>135600000</v>
      </c>
      <c r="Q46" s="9">
        <v>44621</v>
      </c>
      <c r="R46" s="9">
        <v>44926</v>
      </c>
      <c r="S46" s="14">
        <v>0.4</v>
      </c>
      <c r="T46" s="12">
        <v>0.5</v>
      </c>
      <c r="U46" s="93"/>
    </row>
    <row r="47" spans="1:21" ht="30" x14ac:dyDescent="0.25">
      <c r="A47" s="114"/>
      <c r="B47" s="87"/>
      <c r="C47" s="146"/>
      <c r="D47" s="146"/>
      <c r="E47" s="146"/>
      <c r="F47" s="146"/>
      <c r="G47" s="146"/>
      <c r="H47" s="146"/>
      <c r="I47" s="146"/>
      <c r="J47" s="146"/>
      <c r="K47" s="87"/>
      <c r="L47" s="146"/>
      <c r="M47" s="95"/>
      <c r="N47" s="97"/>
      <c r="O47" s="2" t="s">
        <v>69</v>
      </c>
      <c r="P47" s="19">
        <v>30400000</v>
      </c>
      <c r="Q47" s="9">
        <v>44593</v>
      </c>
      <c r="R47" s="9">
        <v>44926</v>
      </c>
      <c r="S47" s="14">
        <v>0.3</v>
      </c>
      <c r="T47" s="12">
        <v>0.5</v>
      </c>
      <c r="U47" s="92"/>
    </row>
    <row r="48" spans="1:21" ht="60" x14ac:dyDescent="0.25">
      <c r="A48" s="86" t="s">
        <v>70</v>
      </c>
      <c r="B48" s="86">
        <v>1</v>
      </c>
      <c r="C48" s="86">
        <v>0</v>
      </c>
      <c r="D48" s="86">
        <v>0</v>
      </c>
      <c r="E48" s="86">
        <v>0</v>
      </c>
      <c r="F48" s="86">
        <v>0</v>
      </c>
      <c r="G48" s="86">
        <v>0</v>
      </c>
      <c r="H48" s="86"/>
      <c r="I48" s="86">
        <v>1</v>
      </c>
      <c r="J48" s="86"/>
      <c r="K48" s="86">
        <v>0</v>
      </c>
      <c r="L48" s="110">
        <f>+K48/B48</f>
        <v>0</v>
      </c>
      <c r="M48" s="164">
        <v>3.33</v>
      </c>
      <c r="N48" s="96">
        <f>+S48*T48+S49*T49+S50*T50</f>
        <v>0.67500000000000004</v>
      </c>
      <c r="O48" s="2" t="s">
        <v>72</v>
      </c>
      <c r="P48" s="19">
        <v>172500000</v>
      </c>
      <c r="Q48" s="9">
        <v>44652</v>
      </c>
      <c r="R48" s="9">
        <v>44803</v>
      </c>
      <c r="S48" s="14">
        <v>0.5</v>
      </c>
      <c r="T48" s="12">
        <v>0.75</v>
      </c>
      <c r="U48" s="153" t="s">
        <v>214</v>
      </c>
    </row>
    <row r="49" spans="1:23" ht="60" x14ac:dyDescent="0.25">
      <c r="A49" s="89"/>
      <c r="B49" s="89"/>
      <c r="C49" s="89"/>
      <c r="D49" s="89"/>
      <c r="E49" s="89"/>
      <c r="F49" s="89"/>
      <c r="G49" s="89"/>
      <c r="H49" s="89"/>
      <c r="I49" s="89"/>
      <c r="J49" s="89"/>
      <c r="K49" s="89"/>
      <c r="L49" s="115"/>
      <c r="M49" s="165"/>
      <c r="N49" s="105"/>
      <c r="O49" s="2" t="s">
        <v>73</v>
      </c>
      <c r="P49" s="19"/>
      <c r="Q49" s="9">
        <v>44576</v>
      </c>
      <c r="R49" s="9">
        <v>44742</v>
      </c>
      <c r="S49" s="14">
        <v>0.3</v>
      </c>
      <c r="T49" s="12">
        <v>1</v>
      </c>
      <c r="U49" s="154"/>
    </row>
    <row r="50" spans="1:23" ht="45" customHeight="1" x14ac:dyDescent="0.25">
      <c r="A50" s="89"/>
      <c r="B50" s="87"/>
      <c r="C50" s="87"/>
      <c r="D50" s="87"/>
      <c r="E50" s="87"/>
      <c r="F50" s="87"/>
      <c r="G50" s="87"/>
      <c r="H50" s="87"/>
      <c r="I50" s="87"/>
      <c r="J50" s="87"/>
      <c r="K50" s="87"/>
      <c r="L50" s="111"/>
      <c r="M50" s="165"/>
      <c r="N50" s="105"/>
      <c r="O50" s="156" t="s">
        <v>74</v>
      </c>
      <c r="P50" s="158"/>
      <c r="Q50" s="160">
        <v>44743</v>
      </c>
      <c r="R50" s="160">
        <v>44926</v>
      </c>
      <c r="S50" s="110">
        <v>0.2</v>
      </c>
      <c r="T50" s="162">
        <v>0</v>
      </c>
      <c r="U50" s="154"/>
    </row>
    <row r="51" spans="1:23" x14ac:dyDescent="0.25">
      <c r="A51" s="87"/>
      <c r="B51" s="59">
        <v>2</v>
      </c>
      <c r="C51" s="59">
        <v>0</v>
      </c>
      <c r="D51" s="59">
        <v>0</v>
      </c>
      <c r="E51" s="59">
        <v>1</v>
      </c>
      <c r="F51" s="59">
        <v>1</v>
      </c>
      <c r="G51" s="59">
        <v>2</v>
      </c>
      <c r="H51" s="59"/>
      <c r="I51" s="59">
        <v>2</v>
      </c>
      <c r="J51" s="59"/>
      <c r="K51" s="59">
        <f>+F51</f>
        <v>1</v>
      </c>
      <c r="L51" s="65">
        <f>+K51/B51</f>
        <v>0.5</v>
      </c>
      <c r="M51" s="166"/>
      <c r="N51" s="97"/>
      <c r="O51" s="157"/>
      <c r="P51" s="159"/>
      <c r="Q51" s="161"/>
      <c r="R51" s="161"/>
      <c r="S51" s="111"/>
      <c r="T51" s="163"/>
      <c r="U51" s="155"/>
    </row>
    <row r="52" spans="1:23" ht="45" x14ac:dyDescent="0.25">
      <c r="A52" s="112" t="s">
        <v>75</v>
      </c>
      <c r="B52" s="88">
        <v>1</v>
      </c>
      <c r="C52" s="88">
        <v>0</v>
      </c>
      <c r="D52" s="88">
        <v>0</v>
      </c>
      <c r="E52" s="88">
        <v>0.19950000000000001</v>
      </c>
      <c r="F52" s="88">
        <v>0.19950000000000001</v>
      </c>
      <c r="G52" s="88">
        <v>0.499</v>
      </c>
      <c r="H52" s="88"/>
      <c r="I52" s="88">
        <v>1</v>
      </c>
      <c r="J52" s="88"/>
      <c r="K52" s="90">
        <v>0.29680000000000001</v>
      </c>
      <c r="L52" s="90">
        <f>+K52/B52</f>
        <v>0.29680000000000001</v>
      </c>
      <c r="M52" s="94">
        <v>4</v>
      </c>
      <c r="N52" s="96">
        <f>+S52*T52+S53*T53+S54*T54+S55*T55+S56*T56</f>
        <v>0.29499999999999998</v>
      </c>
      <c r="O52" s="2" t="s">
        <v>77</v>
      </c>
      <c r="P52" s="19"/>
      <c r="Q52" s="9">
        <v>44713</v>
      </c>
      <c r="R52" s="9">
        <v>44926</v>
      </c>
      <c r="S52" s="14">
        <v>0.15</v>
      </c>
      <c r="T52" s="12">
        <v>0.25</v>
      </c>
      <c r="U52" s="109" t="s">
        <v>203</v>
      </c>
    </row>
    <row r="53" spans="1:23" ht="60" x14ac:dyDescent="0.25">
      <c r="A53" s="113"/>
      <c r="B53" s="89"/>
      <c r="C53" s="89"/>
      <c r="D53" s="89"/>
      <c r="E53" s="89"/>
      <c r="F53" s="89"/>
      <c r="G53" s="89"/>
      <c r="H53" s="89"/>
      <c r="I53" s="89"/>
      <c r="J53" s="89"/>
      <c r="K53" s="89"/>
      <c r="L53" s="170"/>
      <c r="M53" s="104"/>
      <c r="N53" s="105"/>
      <c r="O53" s="2" t="s">
        <v>78</v>
      </c>
      <c r="P53" s="19"/>
      <c r="Q53" s="9">
        <v>44562</v>
      </c>
      <c r="R53" s="9">
        <v>44926</v>
      </c>
      <c r="S53" s="14">
        <v>0.1</v>
      </c>
      <c r="T53" s="12">
        <v>0.5</v>
      </c>
      <c r="U53" s="93"/>
    </row>
    <row r="54" spans="1:23" ht="60" x14ac:dyDescent="0.25">
      <c r="A54" s="113"/>
      <c r="B54" s="89"/>
      <c r="C54" s="89"/>
      <c r="D54" s="89"/>
      <c r="E54" s="89"/>
      <c r="F54" s="89"/>
      <c r="G54" s="89"/>
      <c r="H54" s="89"/>
      <c r="I54" s="89"/>
      <c r="J54" s="89"/>
      <c r="K54" s="89"/>
      <c r="L54" s="170"/>
      <c r="M54" s="104"/>
      <c r="N54" s="105"/>
      <c r="O54" s="2" t="s">
        <v>79</v>
      </c>
      <c r="P54" s="19"/>
      <c r="Q54" s="9">
        <v>44713</v>
      </c>
      <c r="R54" s="9">
        <v>44926</v>
      </c>
      <c r="S54" s="14">
        <v>0.15</v>
      </c>
      <c r="T54" s="12">
        <v>0.25</v>
      </c>
      <c r="U54" s="93"/>
    </row>
    <row r="55" spans="1:23" ht="45" x14ac:dyDescent="0.25">
      <c r="A55" s="113"/>
      <c r="B55" s="89"/>
      <c r="C55" s="89"/>
      <c r="D55" s="89"/>
      <c r="E55" s="89"/>
      <c r="F55" s="89"/>
      <c r="G55" s="89"/>
      <c r="H55" s="89"/>
      <c r="I55" s="89"/>
      <c r="J55" s="89"/>
      <c r="K55" s="89"/>
      <c r="L55" s="170"/>
      <c r="M55" s="104"/>
      <c r="N55" s="105"/>
      <c r="O55" s="2" t="s">
        <v>80</v>
      </c>
      <c r="P55" s="19">
        <v>82818044550</v>
      </c>
      <c r="Q55" s="9">
        <v>44562</v>
      </c>
      <c r="R55" s="9">
        <v>44926</v>
      </c>
      <c r="S55" s="14">
        <v>0.4</v>
      </c>
      <c r="T55" s="12">
        <v>0.3</v>
      </c>
      <c r="U55" s="93"/>
    </row>
    <row r="56" spans="1:23" ht="45" x14ac:dyDescent="0.25">
      <c r="A56" s="114"/>
      <c r="B56" s="87"/>
      <c r="C56" s="87"/>
      <c r="D56" s="87"/>
      <c r="E56" s="87"/>
      <c r="F56" s="87"/>
      <c r="G56" s="87"/>
      <c r="H56" s="87"/>
      <c r="I56" s="87"/>
      <c r="J56" s="87"/>
      <c r="K56" s="87"/>
      <c r="L56" s="172"/>
      <c r="M56" s="95"/>
      <c r="N56" s="97"/>
      <c r="O56" s="2" t="s">
        <v>81</v>
      </c>
      <c r="P56" s="19"/>
      <c r="Q56" s="9">
        <v>44713</v>
      </c>
      <c r="R56" s="9">
        <v>44926</v>
      </c>
      <c r="S56" s="14">
        <v>0.2</v>
      </c>
      <c r="T56" s="12">
        <v>0.25</v>
      </c>
      <c r="U56" s="92"/>
    </row>
    <row r="57" spans="1:23" ht="45" x14ac:dyDescent="0.25">
      <c r="A57" s="2" t="s">
        <v>82</v>
      </c>
      <c r="B57" s="57">
        <v>3</v>
      </c>
      <c r="C57" s="57">
        <v>0</v>
      </c>
      <c r="D57" s="57">
        <v>3</v>
      </c>
      <c r="E57" s="57">
        <v>0</v>
      </c>
      <c r="F57" s="57">
        <v>0</v>
      </c>
      <c r="G57" s="57">
        <v>0</v>
      </c>
      <c r="H57" s="57">
        <v>0</v>
      </c>
      <c r="I57" s="57">
        <v>3</v>
      </c>
      <c r="J57" s="57"/>
      <c r="K57" s="57">
        <f>+D57</f>
        <v>3</v>
      </c>
      <c r="L57" s="64">
        <f>+K57/B57</f>
        <v>1</v>
      </c>
      <c r="M57" s="5">
        <v>3.8</v>
      </c>
      <c r="N57" s="11">
        <f>+S57*T57</f>
        <v>0.33329999999999999</v>
      </c>
      <c r="O57" s="2" t="s">
        <v>83</v>
      </c>
      <c r="P57" s="19"/>
      <c r="Q57" s="9">
        <v>44621</v>
      </c>
      <c r="R57" s="9">
        <v>44926</v>
      </c>
      <c r="S57" s="14">
        <v>1</v>
      </c>
      <c r="T57" s="12">
        <v>0.33329999999999999</v>
      </c>
      <c r="U57" s="16" t="s">
        <v>204</v>
      </c>
    </row>
    <row r="58" spans="1:23" ht="60" x14ac:dyDescent="0.25">
      <c r="A58" s="119" t="s">
        <v>230</v>
      </c>
      <c r="B58" s="84">
        <v>12</v>
      </c>
      <c r="C58" s="84">
        <v>3</v>
      </c>
      <c r="D58" s="84">
        <v>3</v>
      </c>
      <c r="E58" s="84">
        <v>6</v>
      </c>
      <c r="F58" s="84">
        <v>3</v>
      </c>
      <c r="G58" s="84">
        <v>9</v>
      </c>
      <c r="H58" s="84"/>
      <c r="I58" s="84">
        <v>12</v>
      </c>
      <c r="J58" s="84"/>
      <c r="K58" s="84">
        <v>3</v>
      </c>
      <c r="L58" s="176">
        <f>+K58/B58</f>
        <v>0.25</v>
      </c>
      <c r="M58" s="127">
        <v>2.69</v>
      </c>
      <c r="N58" s="96">
        <f>+S58*T58+S59*T59+S60*T60</f>
        <v>0.5</v>
      </c>
      <c r="O58" s="2" t="s">
        <v>85</v>
      </c>
      <c r="P58" s="19"/>
      <c r="Q58" s="9">
        <v>44562</v>
      </c>
      <c r="R58" s="9">
        <v>44926</v>
      </c>
      <c r="S58" s="14">
        <v>0.3</v>
      </c>
      <c r="T58" s="12">
        <v>0.5</v>
      </c>
      <c r="U58" s="91" t="s">
        <v>205</v>
      </c>
    </row>
    <row r="59" spans="1:23" ht="30" x14ac:dyDescent="0.25">
      <c r="A59" s="120"/>
      <c r="B59" s="85"/>
      <c r="C59" s="85"/>
      <c r="D59" s="85"/>
      <c r="E59" s="85"/>
      <c r="F59" s="85"/>
      <c r="G59" s="85"/>
      <c r="H59" s="85"/>
      <c r="I59" s="85"/>
      <c r="J59" s="85"/>
      <c r="K59" s="85"/>
      <c r="L59" s="177"/>
      <c r="M59" s="128"/>
      <c r="N59" s="105"/>
      <c r="O59" s="2" t="s">
        <v>86</v>
      </c>
      <c r="P59" s="19"/>
      <c r="Q59" s="9">
        <v>44562</v>
      </c>
      <c r="R59" s="9">
        <v>44926</v>
      </c>
      <c r="S59" s="14">
        <v>0.1</v>
      </c>
      <c r="T59" s="12">
        <v>0.5</v>
      </c>
      <c r="U59" s="93"/>
    </row>
    <row r="60" spans="1:23" ht="75" x14ac:dyDescent="0.25">
      <c r="A60" s="121"/>
      <c r="B60" s="38">
        <v>8</v>
      </c>
      <c r="C60" s="38">
        <v>2</v>
      </c>
      <c r="D60" s="52">
        <v>1</v>
      </c>
      <c r="E60" s="38">
        <v>4</v>
      </c>
      <c r="F60" s="52">
        <v>1</v>
      </c>
      <c r="G60" s="38">
        <v>6</v>
      </c>
      <c r="H60" s="52"/>
      <c r="I60" s="38">
        <v>8</v>
      </c>
      <c r="J60" s="38"/>
      <c r="K60" s="53">
        <v>1</v>
      </c>
      <c r="L60" s="54">
        <f>+K60/B60</f>
        <v>0.125</v>
      </c>
      <c r="M60" s="95"/>
      <c r="N60" s="97"/>
      <c r="O60" s="2" t="s">
        <v>87</v>
      </c>
      <c r="P60" s="19"/>
      <c r="Q60" s="9">
        <v>44562</v>
      </c>
      <c r="R60" s="9">
        <v>44926</v>
      </c>
      <c r="S60" s="14">
        <v>0.6</v>
      </c>
      <c r="T60" s="12">
        <v>0.5</v>
      </c>
      <c r="U60" s="92"/>
    </row>
    <row r="61" spans="1:23" ht="30" x14ac:dyDescent="0.25">
      <c r="A61" s="112" t="s">
        <v>231</v>
      </c>
      <c r="B61" s="89">
        <v>12</v>
      </c>
      <c r="C61" s="169">
        <v>0</v>
      </c>
      <c r="D61" s="169">
        <v>3</v>
      </c>
      <c r="E61" s="169">
        <v>0</v>
      </c>
      <c r="F61" s="169">
        <v>3</v>
      </c>
      <c r="G61" s="169">
        <v>0</v>
      </c>
      <c r="H61" s="169"/>
      <c r="I61" s="169">
        <v>12</v>
      </c>
      <c r="J61" s="169"/>
      <c r="K61" s="89">
        <f>+F61</f>
        <v>3</v>
      </c>
      <c r="L61" s="110">
        <f>+K61/B61</f>
        <v>0.25</v>
      </c>
      <c r="M61" s="94">
        <v>3.8</v>
      </c>
      <c r="N61" s="96">
        <f>+S61*T61+S62*T62</f>
        <v>0.42499999999999999</v>
      </c>
      <c r="O61" s="2" t="s">
        <v>90</v>
      </c>
      <c r="P61" s="42">
        <v>700000000</v>
      </c>
      <c r="Q61" s="9">
        <v>44621</v>
      </c>
      <c r="R61" s="9">
        <v>44926</v>
      </c>
      <c r="S61" s="14">
        <v>0.5</v>
      </c>
      <c r="T61" s="12">
        <v>0.5</v>
      </c>
      <c r="U61" s="91" t="s">
        <v>233</v>
      </c>
      <c r="W61">
        <f>+S61*T61</f>
        <v>0.25</v>
      </c>
    </row>
    <row r="62" spans="1:23" ht="27" customHeight="1" x14ac:dyDescent="0.25">
      <c r="A62" s="114"/>
      <c r="B62" s="87"/>
      <c r="C62" s="87"/>
      <c r="D62" s="87"/>
      <c r="E62" s="87"/>
      <c r="F62" s="87"/>
      <c r="G62" s="87"/>
      <c r="H62" s="87"/>
      <c r="I62" s="87"/>
      <c r="J62" s="87"/>
      <c r="K62" s="87"/>
      <c r="L62" s="111"/>
      <c r="M62" s="95"/>
      <c r="N62" s="97"/>
      <c r="O62" s="2" t="s">
        <v>190</v>
      </c>
      <c r="P62" s="32"/>
      <c r="Q62" s="9">
        <v>44621</v>
      </c>
      <c r="R62" s="9">
        <v>44926</v>
      </c>
      <c r="S62" s="14">
        <v>0.5</v>
      </c>
      <c r="T62" s="12">
        <v>0.35</v>
      </c>
      <c r="U62" s="92"/>
      <c r="W62">
        <f>+S62*T62</f>
        <v>0.17499999999999999</v>
      </c>
    </row>
    <row r="63" spans="1:23" ht="30" x14ac:dyDescent="0.25">
      <c r="A63" s="112" t="s">
        <v>92</v>
      </c>
      <c r="B63" s="86">
        <v>5</v>
      </c>
      <c r="C63" s="86">
        <v>0</v>
      </c>
      <c r="D63" s="86">
        <v>0</v>
      </c>
      <c r="E63" s="86">
        <v>3</v>
      </c>
      <c r="F63" s="86">
        <v>3</v>
      </c>
      <c r="G63" s="86">
        <v>0</v>
      </c>
      <c r="H63" s="86"/>
      <c r="I63" s="86">
        <v>2</v>
      </c>
      <c r="J63" s="86"/>
      <c r="K63" s="86">
        <v>3</v>
      </c>
      <c r="L63" s="110">
        <f>+K63/B63</f>
        <v>0.6</v>
      </c>
      <c r="M63" s="94">
        <v>3.8</v>
      </c>
      <c r="N63" s="96">
        <f>+S63*T63+S64*T64</f>
        <v>0.52500000000000002</v>
      </c>
      <c r="O63" s="2" t="s">
        <v>94</v>
      </c>
      <c r="P63" s="102">
        <v>700000000</v>
      </c>
      <c r="Q63" s="9">
        <v>44562</v>
      </c>
      <c r="R63" s="9">
        <v>44926</v>
      </c>
      <c r="S63" s="14">
        <v>0.5</v>
      </c>
      <c r="T63" s="12">
        <v>0.8</v>
      </c>
      <c r="U63" s="91" t="s">
        <v>234</v>
      </c>
    </row>
    <row r="64" spans="1:23" ht="45" x14ac:dyDescent="0.25">
      <c r="A64" s="114"/>
      <c r="B64" s="87"/>
      <c r="C64" s="87"/>
      <c r="D64" s="87"/>
      <c r="E64" s="87"/>
      <c r="F64" s="87"/>
      <c r="G64" s="87"/>
      <c r="H64" s="87"/>
      <c r="I64" s="87"/>
      <c r="J64" s="87"/>
      <c r="K64" s="87"/>
      <c r="L64" s="111"/>
      <c r="M64" s="95"/>
      <c r="N64" s="97"/>
      <c r="O64" s="2" t="s">
        <v>95</v>
      </c>
      <c r="P64" s="103"/>
      <c r="Q64" s="9">
        <v>44562</v>
      </c>
      <c r="R64" s="9">
        <v>44926</v>
      </c>
      <c r="S64" s="14">
        <v>0.5</v>
      </c>
      <c r="T64" s="12">
        <v>0.25</v>
      </c>
      <c r="U64" s="92"/>
    </row>
    <row r="65" spans="1:21" ht="30" x14ac:dyDescent="0.25">
      <c r="A65" s="112" t="s">
        <v>232</v>
      </c>
      <c r="B65" s="86">
        <v>2</v>
      </c>
      <c r="C65" s="86">
        <v>0</v>
      </c>
      <c r="D65" s="86">
        <v>0</v>
      </c>
      <c r="E65" s="86">
        <v>0</v>
      </c>
      <c r="F65" s="86">
        <v>1</v>
      </c>
      <c r="G65" s="86">
        <v>1</v>
      </c>
      <c r="H65" s="86"/>
      <c r="I65" s="86">
        <v>1</v>
      </c>
      <c r="J65" s="86"/>
      <c r="K65" s="86">
        <f>+F65</f>
        <v>1</v>
      </c>
      <c r="L65" s="110">
        <f>+K65/B65</f>
        <v>0.5</v>
      </c>
      <c r="M65" s="94">
        <v>6</v>
      </c>
      <c r="N65" s="96">
        <f>+S65*T65+S66*T66</f>
        <v>0.45</v>
      </c>
      <c r="O65" s="2" t="s">
        <v>97</v>
      </c>
      <c r="P65" s="19"/>
      <c r="Q65" s="9">
        <v>44713</v>
      </c>
      <c r="R65" s="9">
        <v>44926</v>
      </c>
      <c r="S65" s="14">
        <v>0.5</v>
      </c>
      <c r="T65" s="12">
        <v>0.9</v>
      </c>
      <c r="U65" s="91" t="s">
        <v>206</v>
      </c>
    </row>
    <row r="66" spans="1:21" ht="45" x14ac:dyDescent="0.25">
      <c r="A66" s="114"/>
      <c r="B66" s="87"/>
      <c r="C66" s="87"/>
      <c r="D66" s="87"/>
      <c r="E66" s="87"/>
      <c r="F66" s="87"/>
      <c r="G66" s="87"/>
      <c r="H66" s="87"/>
      <c r="I66" s="87"/>
      <c r="J66" s="87"/>
      <c r="K66" s="87"/>
      <c r="L66" s="111"/>
      <c r="M66" s="95"/>
      <c r="N66" s="97"/>
      <c r="O66" s="2" t="s">
        <v>98</v>
      </c>
      <c r="P66" s="19"/>
      <c r="Q66" s="9">
        <v>44713</v>
      </c>
      <c r="R66" s="9">
        <v>44926</v>
      </c>
      <c r="S66" s="14">
        <v>0.5</v>
      </c>
      <c r="T66" s="12">
        <v>0</v>
      </c>
      <c r="U66" s="92"/>
    </row>
    <row r="67" spans="1:21" ht="30" x14ac:dyDescent="0.25">
      <c r="A67" s="112" t="s">
        <v>99</v>
      </c>
      <c r="B67" s="86">
        <v>5</v>
      </c>
      <c r="C67" s="86">
        <v>0</v>
      </c>
      <c r="D67" s="86">
        <v>0</v>
      </c>
      <c r="E67" s="86">
        <v>3</v>
      </c>
      <c r="F67" s="86">
        <v>0</v>
      </c>
      <c r="G67" s="86">
        <v>0</v>
      </c>
      <c r="H67" s="86"/>
      <c r="I67" s="86">
        <v>2</v>
      </c>
      <c r="J67" s="86"/>
      <c r="K67" s="86">
        <f>+F67</f>
        <v>0</v>
      </c>
      <c r="L67" s="110">
        <f>+K67/B67</f>
        <v>0</v>
      </c>
      <c r="M67" s="94">
        <v>6</v>
      </c>
      <c r="N67" s="96">
        <f>+S67*T67+S68*T68</f>
        <v>0.16664999999999999</v>
      </c>
      <c r="O67" s="2" t="s">
        <v>101</v>
      </c>
      <c r="P67" s="19"/>
      <c r="Q67" s="9">
        <v>44652</v>
      </c>
      <c r="R67" s="9">
        <v>44926</v>
      </c>
      <c r="S67" s="14">
        <v>0.5</v>
      </c>
      <c r="T67" s="12">
        <v>0.33329999999999999</v>
      </c>
      <c r="U67" s="91" t="s">
        <v>207</v>
      </c>
    </row>
    <row r="68" spans="1:21" x14ac:dyDescent="0.25">
      <c r="A68" s="114"/>
      <c r="B68" s="87"/>
      <c r="C68" s="87"/>
      <c r="D68" s="87"/>
      <c r="E68" s="87"/>
      <c r="F68" s="87"/>
      <c r="G68" s="87"/>
      <c r="H68" s="87"/>
      <c r="I68" s="87"/>
      <c r="J68" s="87"/>
      <c r="K68" s="87"/>
      <c r="L68" s="111"/>
      <c r="M68" s="95"/>
      <c r="N68" s="97"/>
      <c r="O68" s="2" t="s">
        <v>102</v>
      </c>
      <c r="P68" s="19"/>
      <c r="Q68" s="9">
        <v>44743</v>
      </c>
      <c r="R68" s="9">
        <v>44926</v>
      </c>
      <c r="S68" s="14">
        <v>0.5</v>
      </c>
      <c r="T68" s="12">
        <v>0</v>
      </c>
      <c r="U68" s="92"/>
    </row>
    <row r="69" spans="1:21" ht="39" customHeight="1" x14ac:dyDescent="0.25">
      <c r="A69" s="112" t="s">
        <v>103</v>
      </c>
      <c r="B69" s="86">
        <v>3</v>
      </c>
      <c r="C69" s="86">
        <v>0</v>
      </c>
      <c r="D69" s="86">
        <v>0</v>
      </c>
      <c r="E69" s="86">
        <v>0</v>
      </c>
      <c r="F69" s="86">
        <v>0</v>
      </c>
      <c r="G69" s="86">
        <v>0</v>
      </c>
      <c r="H69" s="86"/>
      <c r="I69" s="86">
        <v>3</v>
      </c>
      <c r="J69" s="86"/>
      <c r="K69" s="86">
        <f>+F69</f>
        <v>0</v>
      </c>
      <c r="L69" s="110">
        <f>+K69/B69</f>
        <v>0</v>
      </c>
      <c r="M69" s="94">
        <v>3.8</v>
      </c>
      <c r="N69" s="96">
        <f>+S69*T69+S70*T70</f>
        <v>0.32500000000000001</v>
      </c>
      <c r="O69" s="2" t="s">
        <v>105</v>
      </c>
      <c r="P69" s="19"/>
      <c r="Q69" s="9">
        <v>44621</v>
      </c>
      <c r="R69" s="9">
        <v>44926</v>
      </c>
      <c r="S69" s="14">
        <v>0.5</v>
      </c>
      <c r="T69" s="12">
        <v>0.5</v>
      </c>
      <c r="U69" s="91" t="s">
        <v>208</v>
      </c>
    </row>
    <row r="70" spans="1:21" ht="58.5" customHeight="1" x14ac:dyDescent="0.25">
      <c r="A70" s="114"/>
      <c r="B70" s="87"/>
      <c r="C70" s="87"/>
      <c r="D70" s="87"/>
      <c r="E70" s="87"/>
      <c r="F70" s="87"/>
      <c r="G70" s="87"/>
      <c r="H70" s="87"/>
      <c r="I70" s="87"/>
      <c r="J70" s="87"/>
      <c r="K70" s="87"/>
      <c r="L70" s="111"/>
      <c r="M70" s="95"/>
      <c r="N70" s="97"/>
      <c r="O70" s="2" t="s">
        <v>106</v>
      </c>
      <c r="P70" s="19"/>
      <c r="Q70" s="9">
        <v>44621</v>
      </c>
      <c r="R70" s="9">
        <v>44926</v>
      </c>
      <c r="S70" s="14">
        <v>0.5</v>
      </c>
      <c r="T70" s="12">
        <v>0.15</v>
      </c>
      <c r="U70" s="92"/>
    </row>
    <row r="71" spans="1:21" x14ac:dyDescent="0.25">
      <c r="A71" s="73" t="s">
        <v>108</v>
      </c>
      <c r="B71" s="86">
        <v>6</v>
      </c>
      <c r="C71" s="86">
        <v>0</v>
      </c>
      <c r="D71" s="86">
        <v>0</v>
      </c>
      <c r="E71" s="86">
        <v>3</v>
      </c>
      <c r="F71" s="86">
        <v>5</v>
      </c>
      <c r="G71" s="86">
        <v>5</v>
      </c>
      <c r="H71" s="86"/>
      <c r="I71" s="86">
        <v>6</v>
      </c>
      <c r="J71" s="86"/>
      <c r="K71" s="86">
        <f>+F71</f>
        <v>5</v>
      </c>
      <c r="L71" s="110">
        <f>+K71/B71</f>
        <v>0.83333333333333337</v>
      </c>
      <c r="M71" s="94">
        <v>6</v>
      </c>
      <c r="N71" s="96">
        <f>+S71*T71+S72*T72</f>
        <v>0.74665000000000004</v>
      </c>
      <c r="O71" s="2" t="s">
        <v>110</v>
      </c>
      <c r="P71" s="19">
        <v>291500000</v>
      </c>
      <c r="Q71" s="9">
        <v>44652</v>
      </c>
      <c r="R71" s="9">
        <v>44926</v>
      </c>
      <c r="S71" s="14">
        <v>0.5</v>
      </c>
      <c r="T71" s="12">
        <v>0.83330000000000004</v>
      </c>
      <c r="U71" s="91" t="s">
        <v>215</v>
      </c>
    </row>
    <row r="72" spans="1:21" ht="63" customHeight="1" x14ac:dyDescent="0.25">
      <c r="A72" s="75"/>
      <c r="B72" s="87"/>
      <c r="C72" s="87"/>
      <c r="D72" s="87"/>
      <c r="E72" s="87"/>
      <c r="F72" s="87"/>
      <c r="G72" s="87"/>
      <c r="H72" s="87"/>
      <c r="I72" s="87"/>
      <c r="J72" s="87"/>
      <c r="K72" s="87"/>
      <c r="L72" s="111"/>
      <c r="M72" s="95"/>
      <c r="N72" s="97"/>
      <c r="O72" s="2" t="s">
        <v>112</v>
      </c>
      <c r="P72" s="19"/>
      <c r="Q72" s="9">
        <v>44652</v>
      </c>
      <c r="R72" s="9">
        <v>44926</v>
      </c>
      <c r="S72" s="14">
        <v>0.5</v>
      </c>
      <c r="T72" s="12">
        <v>0.66</v>
      </c>
      <c r="U72" s="92"/>
    </row>
    <row r="73" spans="1:21" ht="45" x14ac:dyDescent="0.25">
      <c r="A73" s="112" t="s">
        <v>113</v>
      </c>
      <c r="B73" s="88">
        <v>1</v>
      </c>
      <c r="C73" s="88">
        <v>0.3</v>
      </c>
      <c r="D73" s="88">
        <v>0.4</v>
      </c>
      <c r="E73" s="88">
        <v>0.5</v>
      </c>
      <c r="F73" s="88">
        <v>0.62</v>
      </c>
      <c r="G73" s="88">
        <v>0.75</v>
      </c>
      <c r="H73" s="88"/>
      <c r="I73" s="88">
        <v>1</v>
      </c>
      <c r="J73" s="88"/>
      <c r="K73" s="88">
        <v>0.62</v>
      </c>
      <c r="L73" s="88">
        <f>+K73/B73</f>
        <v>0.62</v>
      </c>
      <c r="M73" s="94">
        <v>3</v>
      </c>
      <c r="N73" s="96">
        <f>+S73*T73+S74*T74+S75*T75</f>
        <v>0.66999999999999993</v>
      </c>
      <c r="O73" s="2" t="s">
        <v>115</v>
      </c>
      <c r="P73" s="19"/>
      <c r="Q73" s="9">
        <v>44562</v>
      </c>
      <c r="R73" s="9">
        <v>44648</v>
      </c>
      <c r="S73" s="14">
        <v>0.3</v>
      </c>
      <c r="T73" s="12">
        <v>1</v>
      </c>
      <c r="U73" s="91" t="s">
        <v>209</v>
      </c>
    </row>
    <row r="74" spans="1:21" ht="45" x14ac:dyDescent="0.25">
      <c r="A74" s="113"/>
      <c r="B74" s="89"/>
      <c r="C74" s="145"/>
      <c r="D74" s="145"/>
      <c r="E74" s="145"/>
      <c r="F74" s="145"/>
      <c r="G74" s="145"/>
      <c r="H74" s="145"/>
      <c r="I74" s="145"/>
      <c r="J74" s="145"/>
      <c r="K74" s="89"/>
      <c r="L74" s="145"/>
      <c r="M74" s="104"/>
      <c r="N74" s="105"/>
      <c r="O74" s="2" t="s">
        <v>116</v>
      </c>
      <c r="P74" s="19"/>
      <c r="Q74" s="9">
        <v>44562</v>
      </c>
      <c r="R74" s="9">
        <v>44926</v>
      </c>
      <c r="S74" s="14">
        <v>0.5</v>
      </c>
      <c r="T74" s="12">
        <v>0.62</v>
      </c>
      <c r="U74" s="93"/>
    </row>
    <row r="75" spans="1:21" ht="45" x14ac:dyDescent="0.25">
      <c r="A75" s="114"/>
      <c r="B75" s="87"/>
      <c r="C75" s="146"/>
      <c r="D75" s="146"/>
      <c r="E75" s="146"/>
      <c r="F75" s="146"/>
      <c r="G75" s="146"/>
      <c r="H75" s="146"/>
      <c r="I75" s="146"/>
      <c r="J75" s="146"/>
      <c r="K75" s="87"/>
      <c r="L75" s="146"/>
      <c r="M75" s="95"/>
      <c r="N75" s="97"/>
      <c r="O75" s="2" t="s">
        <v>117</v>
      </c>
      <c r="P75" s="19"/>
      <c r="Q75" s="9">
        <v>44652</v>
      </c>
      <c r="R75" s="9">
        <v>44926</v>
      </c>
      <c r="S75" s="14">
        <v>0.2</v>
      </c>
      <c r="T75" s="12">
        <v>0.3</v>
      </c>
      <c r="U75" s="92"/>
    </row>
    <row r="76" spans="1:21" ht="45" x14ac:dyDescent="0.25">
      <c r="A76" s="112" t="s">
        <v>118</v>
      </c>
      <c r="B76" s="88">
        <v>1</v>
      </c>
      <c r="C76" s="88">
        <v>0.1</v>
      </c>
      <c r="D76" s="88">
        <v>0.1</v>
      </c>
      <c r="E76" s="88">
        <v>0.5</v>
      </c>
      <c r="F76" s="88">
        <v>0.5</v>
      </c>
      <c r="G76" s="88">
        <v>0.75</v>
      </c>
      <c r="H76" s="88"/>
      <c r="I76" s="88">
        <v>1</v>
      </c>
      <c r="J76" s="88"/>
      <c r="K76" s="88">
        <v>0.5</v>
      </c>
      <c r="L76" s="88">
        <f>+K76/B76</f>
        <v>0.5</v>
      </c>
      <c r="M76" s="94">
        <v>3</v>
      </c>
      <c r="N76" s="96">
        <f>+S76*T76+S77*T77+S78*T78</f>
        <v>0.5</v>
      </c>
      <c r="O76" s="2" t="s">
        <v>119</v>
      </c>
      <c r="P76" s="19"/>
      <c r="Q76" s="9">
        <v>44593</v>
      </c>
      <c r="R76" s="9">
        <v>44651</v>
      </c>
      <c r="S76" s="14">
        <v>0.2</v>
      </c>
      <c r="T76" s="12">
        <v>1</v>
      </c>
      <c r="U76" s="91" t="s">
        <v>210</v>
      </c>
    </row>
    <row r="77" spans="1:21" x14ac:dyDescent="0.25">
      <c r="A77" s="113"/>
      <c r="B77" s="89"/>
      <c r="C77" s="145"/>
      <c r="D77" s="145"/>
      <c r="E77" s="145"/>
      <c r="F77" s="145"/>
      <c r="G77" s="145"/>
      <c r="H77" s="145"/>
      <c r="I77" s="145"/>
      <c r="J77" s="145"/>
      <c r="K77" s="89"/>
      <c r="L77" s="145"/>
      <c r="M77" s="104"/>
      <c r="N77" s="105"/>
      <c r="O77" s="2" t="s">
        <v>120</v>
      </c>
      <c r="P77" s="19"/>
      <c r="Q77" s="9">
        <v>44652</v>
      </c>
      <c r="R77" s="9">
        <v>44742</v>
      </c>
      <c r="S77" s="14">
        <v>0.6</v>
      </c>
      <c r="T77" s="12">
        <v>0.5</v>
      </c>
      <c r="U77" s="93"/>
    </row>
    <row r="78" spans="1:21" ht="60" x14ac:dyDescent="0.25">
      <c r="A78" s="114"/>
      <c r="B78" s="87"/>
      <c r="C78" s="146"/>
      <c r="D78" s="146"/>
      <c r="E78" s="146"/>
      <c r="F78" s="146"/>
      <c r="G78" s="146"/>
      <c r="H78" s="146"/>
      <c r="I78" s="146"/>
      <c r="J78" s="146"/>
      <c r="K78" s="87"/>
      <c r="L78" s="146"/>
      <c r="M78" s="95"/>
      <c r="N78" s="97"/>
      <c r="O78" s="2" t="s">
        <v>121</v>
      </c>
      <c r="P78" s="19"/>
      <c r="Q78" s="9">
        <v>44743</v>
      </c>
      <c r="R78" s="9">
        <v>44926</v>
      </c>
      <c r="S78" s="14">
        <v>0.2</v>
      </c>
      <c r="T78" s="12">
        <v>0</v>
      </c>
      <c r="U78" s="92"/>
    </row>
    <row r="79" spans="1:21" ht="57" customHeight="1" x14ac:dyDescent="0.25">
      <c r="A79" s="129" t="s">
        <v>194</v>
      </c>
      <c r="B79" s="88">
        <v>1</v>
      </c>
      <c r="C79" s="88">
        <v>0.2</v>
      </c>
      <c r="D79" s="88">
        <v>0.14000000000000001</v>
      </c>
      <c r="E79" s="88">
        <v>0.4</v>
      </c>
      <c r="F79" s="173">
        <v>0.61670000000000003</v>
      </c>
      <c r="G79" s="88">
        <v>0.85</v>
      </c>
      <c r="H79" s="88"/>
      <c r="I79" s="88">
        <v>1</v>
      </c>
      <c r="J79" s="88"/>
      <c r="K79" s="90">
        <v>0.2167</v>
      </c>
      <c r="L79" s="60"/>
      <c r="M79" s="94">
        <v>6</v>
      </c>
      <c r="N79" s="96">
        <f>+S79*T79+S80*T80+S81*T81+S82*T82</f>
        <v>0.23002</v>
      </c>
      <c r="O79" s="2" t="s">
        <v>123</v>
      </c>
      <c r="P79" s="19"/>
      <c r="Q79" s="9">
        <v>44562</v>
      </c>
      <c r="R79" s="9">
        <v>44620</v>
      </c>
      <c r="S79" s="14">
        <v>0.05</v>
      </c>
      <c r="T79" s="12">
        <v>1</v>
      </c>
      <c r="U79" s="109" t="s">
        <v>237</v>
      </c>
    </row>
    <row r="80" spans="1:21" ht="49.5" customHeight="1" x14ac:dyDescent="0.25">
      <c r="A80" s="130"/>
      <c r="B80" s="89"/>
      <c r="C80" s="145"/>
      <c r="D80" s="145"/>
      <c r="E80" s="145"/>
      <c r="F80" s="174"/>
      <c r="G80" s="145"/>
      <c r="H80" s="145"/>
      <c r="I80" s="145"/>
      <c r="J80" s="145"/>
      <c r="K80" s="89"/>
      <c r="L80" s="59"/>
      <c r="M80" s="104"/>
      <c r="N80" s="105"/>
      <c r="O80" s="2" t="s">
        <v>124</v>
      </c>
      <c r="P80" s="19"/>
      <c r="Q80" s="9">
        <v>44562</v>
      </c>
      <c r="R80" s="9">
        <v>44926</v>
      </c>
      <c r="S80" s="14">
        <v>0.25</v>
      </c>
      <c r="T80" s="12">
        <v>0.1</v>
      </c>
      <c r="U80" s="93"/>
    </row>
    <row r="81" spans="1:21" ht="96.75" customHeight="1" x14ac:dyDescent="0.25">
      <c r="A81" s="130"/>
      <c r="B81" s="89"/>
      <c r="C81" s="145"/>
      <c r="D81" s="145"/>
      <c r="E81" s="145"/>
      <c r="F81" s="174"/>
      <c r="G81" s="145"/>
      <c r="H81" s="145"/>
      <c r="I81" s="145"/>
      <c r="J81" s="145"/>
      <c r="K81" s="89"/>
      <c r="L81" s="59"/>
      <c r="M81" s="104"/>
      <c r="N81" s="105"/>
      <c r="O81" s="2" t="s">
        <v>125</v>
      </c>
      <c r="P81" s="19">
        <v>58080000</v>
      </c>
      <c r="Q81" s="9">
        <v>44562</v>
      </c>
      <c r="R81" s="9">
        <v>44926</v>
      </c>
      <c r="S81" s="14">
        <v>0.6</v>
      </c>
      <c r="T81" s="12">
        <v>0.2167</v>
      </c>
      <c r="U81" s="93"/>
    </row>
    <row r="82" spans="1:21" ht="75.75" customHeight="1" x14ac:dyDescent="0.25">
      <c r="A82" s="131"/>
      <c r="B82" s="87"/>
      <c r="C82" s="146"/>
      <c r="D82" s="146"/>
      <c r="E82" s="146"/>
      <c r="F82" s="175"/>
      <c r="G82" s="146"/>
      <c r="H82" s="146"/>
      <c r="I82" s="146"/>
      <c r="J82" s="146"/>
      <c r="K82" s="87"/>
      <c r="L82" s="58"/>
      <c r="M82" s="95"/>
      <c r="N82" s="97"/>
      <c r="O82" s="2" t="s">
        <v>127</v>
      </c>
      <c r="P82" s="19"/>
      <c r="Q82" s="9">
        <v>44896</v>
      </c>
      <c r="R82" s="9">
        <v>44926</v>
      </c>
      <c r="S82" s="14">
        <v>0.1</v>
      </c>
      <c r="T82" s="12">
        <v>0.25</v>
      </c>
      <c r="U82" s="92"/>
    </row>
    <row r="83" spans="1:21" ht="45.75" customHeight="1" x14ac:dyDescent="0.25">
      <c r="A83" s="112" t="s">
        <v>128</v>
      </c>
      <c r="B83" s="88">
        <v>1</v>
      </c>
      <c r="C83" s="88">
        <v>0.15</v>
      </c>
      <c r="D83" s="88"/>
      <c r="E83" s="88">
        <v>0.5</v>
      </c>
      <c r="F83" s="88"/>
      <c r="G83" s="88">
        <v>0.75</v>
      </c>
      <c r="H83" s="88"/>
      <c r="I83" s="88">
        <v>1</v>
      </c>
      <c r="J83" s="88"/>
      <c r="K83" s="86">
        <v>40</v>
      </c>
      <c r="L83" s="57"/>
      <c r="M83" s="94">
        <v>6</v>
      </c>
      <c r="N83" s="96">
        <f>+S83*T83+S84*T84+S85*T85+S86*T86+S87*T87+S88*T88+S89*T89</f>
        <v>0.52400000000000002</v>
      </c>
      <c r="O83" s="2" t="s">
        <v>130</v>
      </c>
      <c r="P83" s="19"/>
      <c r="Q83" s="9">
        <v>44593</v>
      </c>
      <c r="R83" s="9">
        <v>44742</v>
      </c>
      <c r="S83" s="14">
        <v>0.05</v>
      </c>
      <c r="T83" s="12">
        <v>1</v>
      </c>
      <c r="U83" s="91" t="s">
        <v>211</v>
      </c>
    </row>
    <row r="84" spans="1:21" ht="45" x14ac:dyDescent="0.25">
      <c r="A84" s="113"/>
      <c r="B84" s="89"/>
      <c r="C84" s="145"/>
      <c r="D84" s="145"/>
      <c r="E84" s="145"/>
      <c r="F84" s="145"/>
      <c r="G84" s="145"/>
      <c r="H84" s="145"/>
      <c r="I84" s="145"/>
      <c r="J84" s="145"/>
      <c r="K84" s="89"/>
      <c r="L84" s="59"/>
      <c r="M84" s="104"/>
      <c r="N84" s="105"/>
      <c r="O84" s="2" t="s">
        <v>131</v>
      </c>
      <c r="P84" s="19"/>
      <c r="Q84" s="9">
        <v>44593</v>
      </c>
      <c r="R84" s="9">
        <v>44926</v>
      </c>
      <c r="S84" s="14">
        <v>0.05</v>
      </c>
      <c r="T84" s="12">
        <v>1</v>
      </c>
      <c r="U84" s="93"/>
    </row>
    <row r="85" spans="1:21" ht="30" x14ac:dyDescent="0.25">
      <c r="A85" s="113"/>
      <c r="B85" s="89"/>
      <c r="C85" s="145"/>
      <c r="D85" s="145"/>
      <c r="E85" s="145"/>
      <c r="F85" s="145"/>
      <c r="G85" s="145"/>
      <c r="H85" s="145"/>
      <c r="I85" s="145"/>
      <c r="J85" s="145"/>
      <c r="K85" s="89"/>
      <c r="L85" s="59"/>
      <c r="M85" s="104"/>
      <c r="N85" s="105"/>
      <c r="O85" s="2" t="s">
        <v>132</v>
      </c>
      <c r="P85" s="19"/>
      <c r="Q85" s="9">
        <v>44593</v>
      </c>
      <c r="R85" s="9">
        <v>44926</v>
      </c>
      <c r="S85" s="14">
        <v>0.1</v>
      </c>
      <c r="T85" s="12">
        <v>0.4</v>
      </c>
      <c r="U85" s="93"/>
    </row>
    <row r="86" spans="1:21" ht="30" x14ac:dyDescent="0.25">
      <c r="A86" s="113"/>
      <c r="B86" s="89"/>
      <c r="C86" s="145"/>
      <c r="D86" s="145"/>
      <c r="E86" s="145"/>
      <c r="F86" s="145"/>
      <c r="G86" s="145"/>
      <c r="H86" s="145"/>
      <c r="I86" s="145"/>
      <c r="J86" s="145"/>
      <c r="K86" s="89"/>
      <c r="L86" s="59"/>
      <c r="M86" s="104"/>
      <c r="N86" s="105"/>
      <c r="O86" s="2" t="s">
        <v>133</v>
      </c>
      <c r="P86" s="19"/>
      <c r="Q86" s="9">
        <v>44593</v>
      </c>
      <c r="R86" s="9">
        <v>44926</v>
      </c>
      <c r="S86" s="14">
        <v>0.2</v>
      </c>
      <c r="T86" s="12">
        <v>0.5</v>
      </c>
      <c r="U86" s="93"/>
    </row>
    <row r="87" spans="1:21" ht="30" x14ac:dyDescent="0.25">
      <c r="A87" s="113"/>
      <c r="B87" s="89"/>
      <c r="C87" s="145"/>
      <c r="D87" s="145"/>
      <c r="E87" s="145"/>
      <c r="F87" s="145"/>
      <c r="G87" s="145"/>
      <c r="H87" s="145"/>
      <c r="I87" s="145"/>
      <c r="J87" s="145"/>
      <c r="K87" s="89"/>
      <c r="L87" s="59"/>
      <c r="M87" s="104"/>
      <c r="N87" s="105"/>
      <c r="O87" s="2" t="s">
        <v>134</v>
      </c>
      <c r="P87" s="19"/>
      <c r="Q87" s="9">
        <v>44593</v>
      </c>
      <c r="R87" s="9">
        <v>44926</v>
      </c>
      <c r="S87" s="14">
        <v>0.2</v>
      </c>
      <c r="T87" s="12">
        <v>0.5</v>
      </c>
      <c r="U87" s="93"/>
    </row>
    <row r="88" spans="1:21" ht="45" x14ac:dyDescent="0.25">
      <c r="A88" s="113"/>
      <c r="B88" s="89"/>
      <c r="C88" s="145"/>
      <c r="D88" s="145"/>
      <c r="E88" s="145"/>
      <c r="F88" s="145"/>
      <c r="G88" s="145"/>
      <c r="H88" s="145"/>
      <c r="I88" s="145"/>
      <c r="J88" s="145"/>
      <c r="K88" s="89"/>
      <c r="L88" s="59"/>
      <c r="M88" s="104"/>
      <c r="N88" s="105"/>
      <c r="O88" s="2" t="s">
        <v>135</v>
      </c>
      <c r="P88" s="19"/>
      <c r="Q88" s="9">
        <v>44593</v>
      </c>
      <c r="R88" s="9">
        <v>44926</v>
      </c>
      <c r="S88" s="14">
        <v>0.2</v>
      </c>
      <c r="T88" s="12">
        <v>0.5</v>
      </c>
      <c r="U88" s="93"/>
    </row>
    <row r="89" spans="1:21" ht="45" x14ac:dyDescent="0.25">
      <c r="A89" s="114"/>
      <c r="B89" s="87"/>
      <c r="C89" s="146"/>
      <c r="D89" s="146"/>
      <c r="E89" s="146"/>
      <c r="F89" s="146"/>
      <c r="G89" s="146"/>
      <c r="H89" s="146"/>
      <c r="I89" s="146"/>
      <c r="J89" s="146"/>
      <c r="K89" s="87"/>
      <c r="L89" s="58"/>
      <c r="M89" s="95"/>
      <c r="N89" s="97"/>
      <c r="O89" s="2" t="s">
        <v>136</v>
      </c>
      <c r="P89" s="19"/>
      <c r="Q89" s="9">
        <v>44593</v>
      </c>
      <c r="R89" s="9">
        <v>44926</v>
      </c>
      <c r="S89" s="14">
        <v>0.2</v>
      </c>
      <c r="T89" s="12">
        <v>0.42</v>
      </c>
      <c r="U89" s="92"/>
    </row>
    <row r="92" spans="1:21" ht="189" customHeight="1" x14ac:dyDescent="0.25">
      <c r="A92" s="76" t="s">
        <v>235</v>
      </c>
      <c r="B92" s="76"/>
      <c r="C92" s="76"/>
      <c r="D92" s="76"/>
      <c r="E92" s="76"/>
      <c r="F92" s="76"/>
      <c r="G92" s="76"/>
      <c r="H92" s="76"/>
      <c r="I92" s="76"/>
      <c r="J92" s="76"/>
      <c r="K92" s="76"/>
      <c r="L92" s="76"/>
      <c r="M92" s="76"/>
      <c r="N92" s="76"/>
      <c r="O92" s="76"/>
      <c r="P92" s="76"/>
      <c r="Q92" s="76"/>
      <c r="R92" s="76"/>
      <c r="S92" s="76"/>
      <c r="T92" s="76"/>
      <c r="U92" s="76"/>
    </row>
  </sheetData>
  <mergeCells count="372">
    <mergeCell ref="J83:J89"/>
    <mergeCell ref="K83:K89"/>
    <mergeCell ref="M83:M89"/>
    <mergeCell ref="N83:N89"/>
    <mergeCell ref="U83:U89"/>
    <mergeCell ref="A92:U92"/>
    <mergeCell ref="U79:U82"/>
    <mergeCell ref="A83:A89"/>
    <mergeCell ref="B83:B89"/>
    <mergeCell ref="C83:C89"/>
    <mergeCell ref="D83:D89"/>
    <mergeCell ref="E83:E89"/>
    <mergeCell ref="F83:F89"/>
    <mergeCell ref="G83:G89"/>
    <mergeCell ref="H83:H89"/>
    <mergeCell ref="I83:I89"/>
    <mergeCell ref="H79:H82"/>
    <mergeCell ref="I79:I82"/>
    <mergeCell ref="J79:J82"/>
    <mergeCell ref="K79:K82"/>
    <mergeCell ref="M79:M82"/>
    <mergeCell ref="N79:N82"/>
    <mergeCell ref="M76:M78"/>
    <mergeCell ref="N76:N78"/>
    <mergeCell ref="U76:U78"/>
    <mergeCell ref="A79:A82"/>
    <mergeCell ref="B79:B82"/>
    <mergeCell ref="C79:C82"/>
    <mergeCell ref="D79:D82"/>
    <mergeCell ref="E79:E82"/>
    <mergeCell ref="F79:F82"/>
    <mergeCell ref="G79:G82"/>
    <mergeCell ref="G76:G78"/>
    <mergeCell ref="H76:H78"/>
    <mergeCell ref="I76:I78"/>
    <mergeCell ref="J76:J78"/>
    <mergeCell ref="K76:K78"/>
    <mergeCell ref="L76:L78"/>
    <mergeCell ref="A76:A78"/>
    <mergeCell ref="B76:B78"/>
    <mergeCell ref="C76:C78"/>
    <mergeCell ref="D76:D78"/>
    <mergeCell ref="E76:E78"/>
    <mergeCell ref="F76:F78"/>
    <mergeCell ref="N73:N75"/>
    <mergeCell ref="U73:U75"/>
    <mergeCell ref="U71:U72"/>
    <mergeCell ref="A73:A75"/>
    <mergeCell ref="B73:B75"/>
    <mergeCell ref="C73:C75"/>
    <mergeCell ref="D73:D75"/>
    <mergeCell ref="E73:E75"/>
    <mergeCell ref="F73:F75"/>
    <mergeCell ref="G73:G75"/>
    <mergeCell ref="H73:H75"/>
    <mergeCell ref="I73:I75"/>
    <mergeCell ref="I71:I72"/>
    <mergeCell ref="J71:J72"/>
    <mergeCell ref="K71:K72"/>
    <mergeCell ref="L71:L72"/>
    <mergeCell ref="M71:M72"/>
    <mergeCell ref="N71:N72"/>
    <mergeCell ref="I69:I70"/>
    <mergeCell ref="J69:J70"/>
    <mergeCell ref="K69:K70"/>
    <mergeCell ref="L69:L70"/>
    <mergeCell ref="M69:M70"/>
    <mergeCell ref="J73:J75"/>
    <mergeCell ref="K73:K75"/>
    <mergeCell ref="L73:L75"/>
    <mergeCell ref="M73:M75"/>
    <mergeCell ref="A71:A72"/>
    <mergeCell ref="B71:B72"/>
    <mergeCell ref="C71:C72"/>
    <mergeCell ref="D71:D72"/>
    <mergeCell ref="E71:E72"/>
    <mergeCell ref="F71:F72"/>
    <mergeCell ref="G71:G72"/>
    <mergeCell ref="H71:H72"/>
    <mergeCell ref="H69:H70"/>
    <mergeCell ref="M67:M68"/>
    <mergeCell ref="N67:N68"/>
    <mergeCell ref="U67:U68"/>
    <mergeCell ref="A69:A70"/>
    <mergeCell ref="B69:B70"/>
    <mergeCell ref="C69:C70"/>
    <mergeCell ref="D69:D70"/>
    <mergeCell ref="E69:E70"/>
    <mergeCell ref="F69:F70"/>
    <mergeCell ref="G69:G70"/>
    <mergeCell ref="G67:G68"/>
    <mergeCell ref="H67:H68"/>
    <mergeCell ref="I67:I68"/>
    <mergeCell ref="J67:J68"/>
    <mergeCell ref="K67:K68"/>
    <mergeCell ref="L67:L68"/>
    <mergeCell ref="A67:A68"/>
    <mergeCell ref="B67:B68"/>
    <mergeCell ref="C67:C68"/>
    <mergeCell ref="D67:D68"/>
    <mergeCell ref="E67:E68"/>
    <mergeCell ref="F67:F68"/>
    <mergeCell ref="N69:N70"/>
    <mergeCell ref="U69:U70"/>
    <mergeCell ref="J65:J66"/>
    <mergeCell ref="K65:K66"/>
    <mergeCell ref="L65:L66"/>
    <mergeCell ref="M65:M66"/>
    <mergeCell ref="N65:N66"/>
    <mergeCell ref="U65:U66"/>
    <mergeCell ref="U63:U64"/>
    <mergeCell ref="A65:A66"/>
    <mergeCell ref="B65:B66"/>
    <mergeCell ref="C65:C66"/>
    <mergeCell ref="D65:D66"/>
    <mergeCell ref="E65:E66"/>
    <mergeCell ref="F65:F66"/>
    <mergeCell ref="G65:G66"/>
    <mergeCell ref="H65:H66"/>
    <mergeCell ref="I65:I66"/>
    <mergeCell ref="J63:J64"/>
    <mergeCell ref="K63:K64"/>
    <mergeCell ref="L63:L64"/>
    <mergeCell ref="M63:M64"/>
    <mergeCell ref="N63:N64"/>
    <mergeCell ref="P63:P64"/>
    <mergeCell ref="I58:I59"/>
    <mergeCell ref="J58:J59"/>
    <mergeCell ref="K58:K59"/>
    <mergeCell ref="L58:L59"/>
    <mergeCell ref="M58:M60"/>
    <mergeCell ref="U61:U62"/>
    <mergeCell ref="A63:A64"/>
    <mergeCell ref="B63:B64"/>
    <mergeCell ref="C63:C64"/>
    <mergeCell ref="D63:D64"/>
    <mergeCell ref="E63:E64"/>
    <mergeCell ref="F63:F64"/>
    <mergeCell ref="G63:G64"/>
    <mergeCell ref="H63:H64"/>
    <mergeCell ref="I63:I64"/>
    <mergeCell ref="I61:I62"/>
    <mergeCell ref="J61:J62"/>
    <mergeCell ref="K61:K62"/>
    <mergeCell ref="L61:L62"/>
    <mergeCell ref="M61:M62"/>
    <mergeCell ref="N61:N62"/>
    <mergeCell ref="A61:A62"/>
    <mergeCell ref="B61:B62"/>
    <mergeCell ref="C61:C62"/>
    <mergeCell ref="D61:D62"/>
    <mergeCell ref="E61:E62"/>
    <mergeCell ref="F61:F62"/>
    <mergeCell ref="G61:G62"/>
    <mergeCell ref="H61:H62"/>
    <mergeCell ref="H58:H59"/>
    <mergeCell ref="M52:M56"/>
    <mergeCell ref="N52:N56"/>
    <mergeCell ref="U52:U56"/>
    <mergeCell ref="A58:A60"/>
    <mergeCell ref="B58:B59"/>
    <mergeCell ref="C58:C59"/>
    <mergeCell ref="D58:D59"/>
    <mergeCell ref="E58:E59"/>
    <mergeCell ref="F58:F59"/>
    <mergeCell ref="G58:G59"/>
    <mergeCell ref="G52:G56"/>
    <mergeCell ref="H52:H56"/>
    <mergeCell ref="I52:I56"/>
    <mergeCell ref="J52:J56"/>
    <mergeCell ref="K52:K56"/>
    <mergeCell ref="L52:L56"/>
    <mergeCell ref="A52:A56"/>
    <mergeCell ref="B52:B56"/>
    <mergeCell ref="C52:C56"/>
    <mergeCell ref="D52:D56"/>
    <mergeCell ref="E52:E56"/>
    <mergeCell ref="F52:F56"/>
    <mergeCell ref="N58:N60"/>
    <mergeCell ref="U58:U60"/>
    <mergeCell ref="O50:O51"/>
    <mergeCell ref="P50:P51"/>
    <mergeCell ref="Q50:Q51"/>
    <mergeCell ref="R50:R51"/>
    <mergeCell ref="S50:S51"/>
    <mergeCell ref="T50:T51"/>
    <mergeCell ref="H48:H50"/>
    <mergeCell ref="I48:I50"/>
    <mergeCell ref="J48:J50"/>
    <mergeCell ref="K48:K50"/>
    <mergeCell ref="L48:L50"/>
    <mergeCell ref="M48:M51"/>
    <mergeCell ref="M45:M47"/>
    <mergeCell ref="N45:N47"/>
    <mergeCell ref="U45:U47"/>
    <mergeCell ref="A48:A51"/>
    <mergeCell ref="B48:B50"/>
    <mergeCell ref="C48:C50"/>
    <mergeCell ref="D48:D50"/>
    <mergeCell ref="E48:E50"/>
    <mergeCell ref="F48:F50"/>
    <mergeCell ref="G48:G50"/>
    <mergeCell ref="G45:G47"/>
    <mergeCell ref="H45:H47"/>
    <mergeCell ref="I45:I47"/>
    <mergeCell ref="J45:J47"/>
    <mergeCell ref="K45:K47"/>
    <mergeCell ref="L45:L47"/>
    <mergeCell ref="A45:A47"/>
    <mergeCell ref="B45:B47"/>
    <mergeCell ref="C45:C47"/>
    <mergeCell ref="D45:D47"/>
    <mergeCell ref="E45:E47"/>
    <mergeCell ref="F45:F47"/>
    <mergeCell ref="N48:N51"/>
    <mergeCell ref="U48:U51"/>
    <mergeCell ref="N42:N44"/>
    <mergeCell ref="U42:U44"/>
    <mergeCell ref="U39:U41"/>
    <mergeCell ref="A42:A44"/>
    <mergeCell ref="B42:B44"/>
    <mergeCell ref="C42:C44"/>
    <mergeCell ref="D42:D44"/>
    <mergeCell ref="E42:E44"/>
    <mergeCell ref="F42:F44"/>
    <mergeCell ref="G42:G44"/>
    <mergeCell ref="H42:H44"/>
    <mergeCell ref="I42:I44"/>
    <mergeCell ref="I39:I41"/>
    <mergeCell ref="J39:J41"/>
    <mergeCell ref="K39:K41"/>
    <mergeCell ref="L39:L41"/>
    <mergeCell ref="M39:M41"/>
    <mergeCell ref="N39:N41"/>
    <mergeCell ref="I33:I37"/>
    <mergeCell ref="J33:J37"/>
    <mergeCell ref="K33:K37"/>
    <mergeCell ref="L33:L37"/>
    <mergeCell ref="M33:M37"/>
    <mergeCell ref="J42:J44"/>
    <mergeCell ref="K42:K44"/>
    <mergeCell ref="L42:L44"/>
    <mergeCell ref="M42:M44"/>
    <mergeCell ref="A39:A41"/>
    <mergeCell ref="B39:B41"/>
    <mergeCell ref="C39:C41"/>
    <mergeCell ref="D39:D41"/>
    <mergeCell ref="E39:E41"/>
    <mergeCell ref="F39:F41"/>
    <mergeCell ref="G39:G41"/>
    <mergeCell ref="H39:H41"/>
    <mergeCell ref="H33:H37"/>
    <mergeCell ref="M31:M32"/>
    <mergeCell ref="N31:N32"/>
    <mergeCell ref="U31:U32"/>
    <mergeCell ref="A33:A37"/>
    <mergeCell ref="B33:B37"/>
    <mergeCell ref="C33:C37"/>
    <mergeCell ref="D33:D37"/>
    <mergeCell ref="E33:E37"/>
    <mergeCell ref="F33:F37"/>
    <mergeCell ref="G33:G37"/>
    <mergeCell ref="G31:G32"/>
    <mergeCell ref="H31:H32"/>
    <mergeCell ref="I31:I32"/>
    <mergeCell ref="J31:J32"/>
    <mergeCell ref="K31:K32"/>
    <mergeCell ref="L31:L32"/>
    <mergeCell ref="A31:A32"/>
    <mergeCell ref="B31:B32"/>
    <mergeCell ref="C31:C32"/>
    <mergeCell ref="D31:D32"/>
    <mergeCell ref="E31:E32"/>
    <mergeCell ref="F31:F32"/>
    <mergeCell ref="N33:N37"/>
    <mergeCell ref="U33:U37"/>
    <mergeCell ref="I20:I22"/>
    <mergeCell ref="J20:J22"/>
    <mergeCell ref="K20:K22"/>
    <mergeCell ref="L20:L22"/>
    <mergeCell ref="M20:M22"/>
    <mergeCell ref="U23:U27"/>
    <mergeCell ref="A28:A30"/>
    <mergeCell ref="B28:B30"/>
    <mergeCell ref="H28:H30"/>
    <mergeCell ref="J28:J30"/>
    <mergeCell ref="K28:K30"/>
    <mergeCell ref="L28:L30"/>
    <mergeCell ref="M28:M30"/>
    <mergeCell ref="N28:N30"/>
    <mergeCell ref="U28:U30"/>
    <mergeCell ref="I23:I27"/>
    <mergeCell ref="J23:J27"/>
    <mergeCell ref="K23:K27"/>
    <mergeCell ref="L23:L27"/>
    <mergeCell ref="M23:M27"/>
    <mergeCell ref="N23:N27"/>
    <mergeCell ref="A23:A27"/>
    <mergeCell ref="B23:B27"/>
    <mergeCell ref="C23:C27"/>
    <mergeCell ref="D23:D27"/>
    <mergeCell ref="E23:E27"/>
    <mergeCell ref="F23:F27"/>
    <mergeCell ref="G23:G27"/>
    <mergeCell ref="H23:H27"/>
    <mergeCell ref="H20:H22"/>
    <mergeCell ref="M17:M19"/>
    <mergeCell ref="N17:N19"/>
    <mergeCell ref="U17:U18"/>
    <mergeCell ref="A20:A22"/>
    <mergeCell ref="B20:B22"/>
    <mergeCell ref="C20:C22"/>
    <mergeCell ref="D20:D22"/>
    <mergeCell ref="E20:E22"/>
    <mergeCell ref="F20:F22"/>
    <mergeCell ref="G20:G22"/>
    <mergeCell ref="G17:G19"/>
    <mergeCell ref="H17:H19"/>
    <mergeCell ref="I17:I19"/>
    <mergeCell ref="J17:J19"/>
    <mergeCell ref="K17:K19"/>
    <mergeCell ref="L17:L19"/>
    <mergeCell ref="A17:A19"/>
    <mergeCell ref="B17:B19"/>
    <mergeCell ref="C17:C19"/>
    <mergeCell ref="D17:D19"/>
    <mergeCell ref="E17:E19"/>
    <mergeCell ref="F17:F19"/>
    <mergeCell ref="N20:N22"/>
    <mergeCell ref="U20:U22"/>
    <mergeCell ref="K14:K16"/>
    <mergeCell ref="L14:L16"/>
    <mergeCell ref="M14:M16"/>
    <mergeCell ref="N14:N16"/>
    <mergeCell ref="U14:U16"/>
    <mergeCell ref="U12:U13"/>
    <mergeCell ref="A14:A16"/>
    <mergeCell ref="B14:B16"/>
    <mergeCell ref="C14:C16"/>
    <mergeCell ref="D14:D16"/>
    <mergeCell ref="E14:E16"/>
    <mergeCell ref="F14:F16"/>
    <mergeCell ref="G14:G16"/>
    <mergeCell ref="H14:H16"/>
    <mergeCell ref="I14:I16"/>
    <mergeCell ref="I12:I13"/>
    <mergeCell ref="J12:J13"/>
    <mergeCell ref="K12:K13"/>
    <mergeCell ref="L12:L13"/>
    <mergeCell ref="M12:M13"/>
    <mergeCell ref="N12:N13"/>
    <mergeCell ref="A12:A13"/>
    <mergeCell ref="B12:B13"/>
    <mergeCell ref="C12:C13"/>
    <mergeCell ref="D12:D13"/>
    <mergeCell ref="E12:E13"/>
    <mergeCell ref="F12:F13"/>
    <mergeCell ref="G12:G13"/>
    <mergeCell ref="H12:H13"/>
    <mergeCell ref="J14:J16"/>
    <mergeCell ref="A8:U8"/>
    <mergeCell ref="A9:A11"/>
    <mergeCell ref="B9:K9"/>
    <mergeCell ref="M9:N9"/>
    <mergeCell ref="O9:T9"/>
    <mergeCell ref="U9:U11"/>
    <mergeCell ref="C10:D10"/>
    <mergeCell ref="E10:F10"/>
    <mergeCell ref="G10:H10"/>
    <mergeCell ref="I10:J10"/>
    <mergeCell ref="K10:L10"/>
    <mergeCell ref="K11:L11"/>
  </mergeCells>
  <conditionalFormatting sqref="N12:N48 N93:N107 N52:N91">
    <cfRule type="cellIs" dxfId="5" priority="1" operator="between">
      <formula>0.7501</formula>
      <formula>1</formula>
    </cfRule>
    <cfRule type="cellIs" dxfId="4" priority="2" operator="between">
      <formula>0.001</formula>
      <formula>0.5</formula>
    </cfRule>
    <cfRule type="cellIs" dxfId="3" priority="3" operator="between">
      <formula>50%</formula>
      <formula>75%</formula>
    </cfRule>
  </conditionalFormatting>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0"/>
  <sheetViews>
    <sheetView topLeftCell="A10" workbookViewId="0">
      <selection activeCell="N21" sqref="N21"/>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06" t="s">
        <v>217</v>
      </c>
      <c r="B8" s="106"/>
      <c r="C8" s="106"/>
      <c r="D8" s="106"/>
      <c r="E8" s="106"/>
      <c r="F8" s="106"/>
      <c r="G8" s="106"/>
      <c r="H8" s="106"/>
      <c r="I8" s="106"/>
      <c r="J8" s="106"/>
      <c r="K8" s="106"/>
      <c r="L8" s="106"/>
      <c r="M8" s="106"/>
      <c r="N8" s="106"/>
      <c r="O8" s="106"/>
      <c r="P8" s="106"/>
      <c r="Q8" s="106"/>
      <c r="R8" s="106"/>
      <c r="S8" s="106"/>
      <c r="T8" s="106"/>
      <c r="U8" s="106"/>
    </row>
    <row r="9" spans="1:21" ht="30" customHeight="1" x14ac:dyDescent="0.25">
      <c r="A9" s="77" t="s">
        <v>236</v>
      </c>
      <c r="B9" s="107" t="s">
        <v>238</v>
      </c>
      <c r="C9" s="80"/>
      <c r="D9" s="80"/>
      <c r="E9" s="80"/>
      <c r="F9" s="80"/>
      <c r="G9" s="80"/>
      <c r="H9" s="80"/>
      <c r="I9" s="80"/>
      <c r="J9" s="80"/>
      <c r="K9" s="108"/>
      <c r="L9" s="51"/>
      <c r="M9" s="107" t="s">
        <v>5</v>
      </c>
      <c r="N9" s="108"/>
      <c r="O9" s="79" t="s">
        <v>221</v>
      </c>
      <c r="P9" s="80"/>
      <c r="Q9" s="80"/>
      <c r="R9" s="80"/>
      <c r="S9" s="80"/>
      <c r="T9" s="81"/>
      <c r="U9" s="82" t="s">
        <v>223</v>
      </c>
    </row>
    <row r="10" spans="1:21" ht="30" customHeight="1" x14ac:dyDescent="0.25">
      <c r="A10" s="142"/>
      <c r="B10" s="49"/>
      <c r="C10" s="135" t="s">
        <v>239</v>
      </c>
      <c r="D10" s="136"/>
      <c r="E10" s="135" t="s">
        <v>240</v>
      </c>
      <c r="F10" s="136"/>
      <c r="G10" s="135" t="s">
        <v>241</v>
      </c>
      <c r="H10" s="136"/>
      <c r="I10" s="135" t="s">
        <v>242</v>
      </c>
      <c r="J10" s="136"/>
      <c r="K10" s="144" t="s">
        <v>244</v>
      </c>
      <c r="L10" s="72"/>
      <c r="M10" s="49"/>
      <c r="N10" s="50"/>
      <c r="O10" s="67"/>
      <c r="P10" s="67"/>
      <c r="Q10" s="67"/>
      <c r="R10" s="67"/>
      <c r="S10" s="67"/>
      <c r="T10" s="68"/>
      <c r="U10" s="143"/>
    </row>
    <row r="11" spans="1:21" ht="30" x14ac:dyDescent="0.25">
      <c r="A11" s="78"/>
      <c r="B11" s="66" t="s">
        <v>224</v>
      </c>
      <c r="C11" s="66" t="s">
        <v>243</v>
      </c>
      <c r="D11" s="66" t="s">
        <v>2</v>
      </c>
      <c r="E11" s="66" t="s">
        <v>243</v>
      </c>
      <c r="F11" s="66" t="s">
        <v>2</v>
      </c>
      <c r="G11" s="66" t="s">
        <v>243</v>
      </c>
      <c r="H11" s="66" t="s">
        <v>2</v>
      </c>
      <c r="I11" s="66" t="s">
        <v>243</v>
      </c>
      <c r="J11" s="66" t="s">
        <v>2</v>
      </c>
      <c r="K11" s="70" t="s">
        <v>245</v>
      </c>
      <c r="L11" s="72"/>
      <c r="M11" s="66" t="s">
        <v>4</v>
      </c>
      <c r="N11" s="31" t="s">
        <v>2</v>
      </c>
      <c r="O11" s="30" t="s">
        <v>222</v>
      </c>
      <c r="P11" s="37" t="s">
        <v>213</v>
      </c>
      <c r="Q11" s="36" t="s">
        <v>191</v>
      </c>
      <c r="R11" s="36" t="s">
        <v>192</v>
      </c>
      <c r="S11" s="30" t="s">
        <v>4</v>
      </c>
      <c r="T11" s="30" t="s">
        <v>2</v>
      </c>
      <c r="U11" s="83"/>
    </row>
    <row r="12" spans="1:21" ht="45" x14ac:dyDescent="0.25">
      <c r="A12" s="112" t="s">
        <v>75</v>
      </c>
      <c r="B12" s="88">
        <v>1</v>
      </c>
      <c r="C12" s="88">
        <v>0</v>
      </c>
      <c r="D12" s="88">
        <v>0</v>
      </c>
      <c r="E12" s="88">
        <v>0.19950000000000001</v>
      </c>
      <c r="F12" s="88">
        <v>0.19950000000000001</v>
      </c>
      <c r="G12" s="88">
        <v>0.499</v>
      </c>
      <c r="H12" s="88"/>
      <c r="I12" s="88">
        <v>1</v>
      </c>
      <c r="J12" s="88"/>
      <c r="K12" s="90">
        <v>0.29680000000000001</v>
      </c>
      <c r="L12" s="90">
        <f>+K12/B12</f>
        <v>0.29680000000000001</v>
      </c>
      <c r="M12" s="94">
        <v>4</v>
      </c>
      <c r="N12" s="96">
        <f>+S12*T12+S13*T13+S14*T14+S15*T15+S16*T16</f>
        <v>0.29499999999999998</v>
      </c>
      <c r="O12" s="2" t="s">
        <v>77</v>
      </c>
      <c r="P12" s="19"/>
      <c r="Q12" s="9">
        <v>44713</v>
      </c>
      <c r="R12" s="9">
        <v>44926</v>
      </c>
      <c r="S12" s="14">
        <v>0.15</v>
      </c>
      <c r="T12" s="12">
        <v>0.25</v>
      </c>
      <c r="U12" s="109" t="s">
        <v>203</v>
      </c>
    </row>
    <row r="13" spans="1:21" ht="60" x14ac:dyDescent="0.25">
      <c r="A13" s="113"/>
      <c r="B13" s="89"/>
      <c r="C13" s="89"/>
      <c r="D13" s="89"/>
      <c r="E13" s="89"/>
      <c r="F13" s="89"/>
      <c r="G13" s="89"/>
      <c r="H13" s="89"/>
      <c r="I13" s="89"/>
      <c r="J13" s="89"/>
      <c r="K13" s="89"/>
      <c r="L13" s="170"/>
      <c r="M13" s="104"/>
      <c r="N13" s="105"/>
      <c r="O13" s="2" t="s">
        <v>78</v>
      </c>
      <c r="P13" s="19"/>
      <c r="Q13" s="9">
        <v>44562</v>
      </c>
      <c r="R13" s="9">
        <v>44926</v>
      </c>
      <c r="S13" s="14">
        <v>0.1</v>
      </c>
      <c r="T13" s="12">
        <v>0.5</v>
      </c>
      <c r="U13" s="93"/>
    </row>
    <row r="14" spans="1:21" ht="60" x14ac:dyDescent="0.25">
      <c r="A14" s="113"/>
      <c r="B14" s="89"/>
      <c r="C14" s="89"/>
      <c r="D14" s="89"/>
      <c r="E14" s="89"/>
      <c r="F14" s="89"/>
      <c r="G14" s="89"/>
      <c r="H14" s="89"/>
      <c r="I14" s="89"/>
      <c r="J14" s="89"/>
      <c r="K14" s="89"/>
      <c r="L14" s="170"/>
      <c r="M14" s="104"/>
      <c r="N14" s="105"/>
      <c r="O14" s="2" t="s">
        <v>79</v>
      </c>
      <c r="P14" s="19"/>
      <c r="Q14" s="9">
        <v>44713</v>
      </c>
      <c r="R14" s="9">
        <v>44926</v>
      </c>
      <c r="S14" s="14">
        <v>0.15</v>
      </c>
      <c r="T14" s="12">
        <v>0.25</v>
      </c>
      <c r="U14" s="93"/>
    </row>
    <row r="15" spans="1:21" ht="45" x14ac:dyDescent="0.25">
      <c r="A15" s="113"/>
      <c r="B15" s="89"/>
      <c r="C15" s="89"/>
      <c r="D15" s="89"/>
      <c r="E15" s="89"/>
      <c r="F15" s="89"/>
      <c r="G15" s="89"/>
      <c r="H15" s="89"/>
      <c r="I15" s="89"/>
      <c r="J15" s="89"/>
      <c r="K15" s="89"/>
      <c r="L15" s="170"/>
      <c r="M15" s="104"/>
      <c r="N15" s="105"/>
      <c r="O15" s="2" t="s">
        <v>80</v>
      </c>
      <c r="P15" s="19">
        <v>82818044550</v>
      </c>
      <c r="Q15" s="9">
        <v>44562</v>
      </c>
      <c r="R15" s="9">
        <v>44926</v>
      </c>
      <c r="S15" s="14">
        <v>0.4</v>
      </c>
      <c r="T15" s="12">
        <v>0.3</v>
      </c>
      <c r="U15" s="93"/>
    </row>
    <row r="16" spans="1:21" ht="45" x14ac:dyDescent="0.25">
      <c r="A16" s="114"/>
      <c r="B16" s="87"/>
      <c r="C16" s="87"/>
      <c r="D16" s="87"/>
      <c r="E16" s="87"/>
      <c r="F16" s="87"/>
      <c r="G16" s="87"/>
      <c r="H16" s="87"/>
      <c r="I16" s="87"/>
      <c r="J16" s="87"/>
      <c r="K16" s="87"/>
      <c r="L16" s="172"/>
      <c r="M16" s="95"/>
      <c r="N16" s="97"/>
      <c r="O16" s="2" t="s">
        <v>81</v>
      </c>
      <c r="P16" s="19"/>
      <c r="Q16" s="9">
        <v>44713</v>
      </c>
      <c r="R16" s="9">
        <v>44926</v>
      </c>
      <c r="S16" s="14">
        <v>0.2</v>
      </c>
      <c r="T16" s="12">
        <v>0.25</v>
      </c>
      <c r="U16" s="92"/>
    </row>
    <row r="17" spans="1:21" ht="60" x14ac:dyDescent="0.25">
      <c r="A17" s="119" t="s">
        <v>230</v>
      </c>
      <c r="B17" s="84">
        <v>12</v>
      </c>
      <c r="C17" s="84">
        <v>3</v>
      </c>
      <c r="D17" s="84">
        <v>3</v>
      </c>
      <c r="E17" s="84">
        <v>6</v>
      </c>
      <c r="F17" s="84">
        <v>3</v>
      </c>
      <c r="G17" s="84">
        <v>9</v>
      </c>
      <c r="H17" s="84"/>
      <c r="I17" s="84">
        <v>12</v>
      </c>
      <c r="J17" s="84"/>
      <c r="K17" s="84">
        <v>3</v>
      </c>
      <c r="L17" s="176">
        <f>+K17/B17</f>
        <v>0.25</v>
      </c>
      <c r="M17" s="127">
        <v>2.69</v>
      </c>
      <c r="N17" s="96">
        <f>+S17*T17+S18*T18+S19*T19</f>
        <v>0.5</v>
      </c>
      <c r="O17" s="2" t="s">
        <v>85</v>
      </c>
      <c r="P17" s="19"/>
      <c r="Q17" s="9">
        <v>44562</v>
      </c>
      <c r="R17" s="9">
        <v>44926</v>
      </c>
      <c r="S17" s="14">
        <v>0.3</v>
      </c>
      <c r="T17" s="12">
        <v>0.5</v>
      </c>
      <c r="U17" s="91" t="s">
        <v>205</v>
      </c>
    </row>
    <row r="18" spans="1:21" ht="30" x14ac:dyDescent="0.25">
      <c r="A18" s="120"/>
      <c r="B18" s="85"/>
      <c r="C18" s="85"/>
      <c r="D18" s="85"/>
      <c r="E18" s="85"/>
      <c r="F18" s="85"/>
      <c r="G18" s="85"/>
      <c r="H18" s="85"/>
      <c r="I18" s="85"/>
      <c r="J18" s="85"/>
      <c r="K18" s="85"/>
      <c r="L18" s="177"/>
      <c r="M18" s="128"/>
      <c r="N18" s="105"/>
      <c r="O18" s="2" t="s">
        <v>86</v>
      </c>
      <c r="P18" s="19"/>
      <c r="Q18" s="9">
        <v>44562</v>
      </c>
      <c r="R18" s="9">
        <v>44926</v>
      </c>
      <c r="S18" s="14">
        <v>0.1</v>
      </c>
      <c r="T18" s="12">
        <v>0.5</v>
      </c>
      <c r="U18" s="93"/>
    </row>
    <row r="19" spans="1:21" ht="75" x14ac:dyDescent="0.25">
      <c r="A19" s="121"/>
      <c r="B19" s="38">
        <v>8</v>
      </c>
      <c r="C19" s="38">
        <v>2</v>
      </c>
      <c r="D19" s="52">
        <v>1</v>
      </c>
      <c r="E19" s="38">
        <v>4</v>
      </c>
      <c r="F19" s="52">
        <v>1</v>
      </c>
      <c r="G19" s="38">
        <v>6</v>
      </c>
      <c r="H19" s="52"/>
      <c r="I19" s="38">
        <v>8</v>
      </c>
      <c r="J19" s="38"/>
      <c r="K19" s="53">
        <v>1</v>
      </c>
      <c r="L19" s="54">
        <f>+K19/B19</f>
        <v>0.125</v>
      </c>
      <c r="M19" s="95"/>
      <c r="N19" s="97"/>
      <c r="O19" s="2" t="s">
        <v>87</v>
      </c>
      <c r="P19" s="19"/>
      <c r="Q19" s="9">
        <v>44562</v>
      </c>
      <c r="R19" s="9">
        <v>44926</v>
      </c>
      <c r="S19" s="14">
        <v>0.6</v>
      </c>
      <c r="T19" s="12">
        <v>0.5</v>
      </c>
      <c r="U19" s="92"/>
    </row>
    <row r="20" spans="1:21" x14ac:dyDescent="0.25">
      <c r="N20" s="10">
        <f>AVERAGE(N12:N19)</f>
        <v>0.39749999999999996</v>
      </c>
    </row>
  </sheetData>
  <mergeCells count="42">
    <mergeCell ref="N17:N19"/>
    <mergeCell ref="U17:U19"/>
    <mergeCell ref="H17:H18"/>
    <mergeCell ref="I17:I18"/>
    <mergeCell ref="J17:J18"/>
    <mergeCell ref="K17:K18"/>
    <mergeCell ref="L17:L18"/>
    <mergeCell ref="M17:M19"/>
    <mergeCell ref="F17:F18"/>
    <mergeCell ref="G17:G18"/>
    <mergeCell ref="G12:G16"/>
    <mergeCell ref="H12:H16"/>
    <mergeCell ref="I12:I16"/>
    <mergeCell ref="A17:A19"/>
    <mergeCell ref="B17:B18"/>
    <mergeCell ref="C17:C18"/>
    <mergeCell ref="D17:D18"/>
    <mergeCell ref="E17:E18"/>
    <mergeCell ref="D12:D16"/>
    <mergeCell ref="E12:E16"/>
    <mergeCell ref="M12:M16"/>
    <mergeCell ref="N12:N16"/>
    <mergeCell ref="U12:U16"/>
    <mergeCell ref="J12:J16"/>
    <mergeCell ref="K12:K16"/>
    <mergeCell ref="L12:L16"/>
    <mergeCell ref="F12:F16"/>
    <mergeCell ref="K10:L10"/>
    <mergeCell ref="K11:L11"/>
    <mergeCell ref="A8:U8"/>
    <mergeCell ref="A9:A11"/>
    <mergeCell ref="B9:K9"/>
    <mergeCell ref="M9:N9"/>
    <mergeCell ref="O9:T9"/>
    <mergeCell ref="U9:U11"/>
    <mergeCell ref="C10:D10"/>
    <mergeCell ref="E10:F10"/>
    <mergeCell ref="G10:H10"/>
    <mergeCell ref="I10:J10"/>
    <mergeCell ref="A12:A16"/>
    <mergeCell ref="B12:B16"/>
    <mergeCell ref="C12:C16"/>
  </mergeCells>
  <conditionalFormatting sqref="N12:N34">
    <cfRule type="cellIs" dxfId="2" priority="1" operator="between">
      <formula>0.7501</formula>
      <formula>1</formula>
    </cfRule>
    <cfRule type="cellIs" dxfId="1" priority="2" operator="between">
      <formula>0.001</formula>
      <formula>0.5</formula>
    </cfRule>
    <cfRule type="cellIs" dxfId="0" priority="3" operator="between">
      <formula>50%</formula>
      <formula>75%</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election activeCell="A16" sqref="A16:A18"/>
    </sheetView>
  </sheetViews>
  <sheetFormatPr baseColWidth="10" defaultRowHeight="15" x14ac:dyDescent="0.25"/>
  <cols>
    <col min="1" max="1" width="45.7109375" bestFit="1" customWidth="1"/>
    <col min="2" max="2" width="6.28515625" customWidth="1"/>
    <col min="3" max="3" width="7.42578125" bestFit="1" customWidth="1"/>
    <col min="4" max="4" width="5.28515625" customWidth="1"/>
    <col min="5" max="5" width="9.42578125" style="10" bestFit="1" customWidth="1"/>
    <col min="6" max="6" width="45.7109375" bestFit="1" customWidth="1"/>
    <col min="7" max="7" width="17.42578125" style="18" customWidth="1"/>
    <col min="8" max="8" width="13" customWidth="1"/>
    <col min="9" max="9" width="10.7109375" bestFit="1" customWidth="1"/>
    <col min="10" max="10" width="5.5703125" bestFit="1" customWidth="1"/>
    <col min="11" max="11" width="7.42578125" bestFit="1" customWidth="1"/>
    <col min="12" max="12" width="83.140625" customWidth="1"/>
    <col min="13" max="20" width="11.42578125" customWidth="1"/>
  </cols>
  <sheetData>
    <row r="1" spans="1:12" x14ac:dyDescent="0.25">
      <c r="H1" s="7"/>
    </row>
    <row r="2" spans="1:12" ht="16.5" x14ac:dyDescent="0.25">
      <c r="H2" s="8"/>
    </row>
    <row r="8" spans="1:12" ht="58.5" customHeight="1" x14ac:dyDescent="0.25">
      <c r="A8" s="106" t="s">
        <v>217</v>
      </c>
      <c r="B8" s="106"/>
      <c r="C8" s="106"/>
      <c r="D8" s="106"/>
      <c r="E8" s="106"/>
      <c r="F8" s="106"/>
      <c r="G8" s="106"/>
      <c r="H8" s="106"/>
      <c r="I8" s="106"/>
      <c r="J8" s="106"/>
      <c r="K8" s="106"/>
      <c r="L8" s="106"/>
    </row>
    <row r="9" spans="1:12" ht="30" customHeight="1" x14ac:dyDescent="0.25">
      <c r="A9" s="77" t="s">
        <v>236</v>
      </c>
      <c r="B9" s="107" t="s">
        <v>220</v>
      </c>
      <c r="C9" s="108"/>
      <c r="D9" s="107" t="s">
        <v>5</v>
      </c>
      <c r="E9" s="108"/>
      <c r="F9" s="79" t="s">
        <v>221</v>
      </c>
      <c r="G9" s="80"/>
      <c r="H9" s="80"/>
      <c r="I9" s="80"/>
      <c r="J9" s="80"/>
      <c r="K9" s="81"/>
      <c r="L9" s="82" t="s">
        <v>223</v>
      </c>
    </row>
    <row r="10" spans="1:12" ht="30" x14ac:dyDescent="0.25">
      <c r="A10" s="78"/>
      <c r="B10" s="27" t="s">
        <v>224</v>
      </c>
      <c r="C10" s="27" t="s">
        <v>2</v>
      </c>
      <c r="D10" s="27" t="s">
        <v>4</v>
      </c>
      <c r="E10" s="31" t="s">
        <v>2</v>
      </c>
      <c r="F10" s="30" t="s">
        <v>222</v>
      </c>
      <c r="G10" s="37" t="s">
        <v>213</v>
      </c>
      <c r="H10" s="36" t="s">
        <v>191</v>
      </c>
      <c r="I10" s="36" t="s">
        <v>192</v>
      </c>
      <c r="J10" s="30" t="s">
        <v>4</v>
      </c>
      <c r="K10" s="30" t="s">
        <v>2</v>
      </c>
      <c r="L10" s="83"/>
    </row>
    <row r="11" spans="1:12" ht="30" customHeight="1" x14ac:dyDescent="0.25">
      <c r="A11" s="73" t="s">
        <v>225</v>
      </c>
      <c r="B11" s="86">
        <v>8</v>
      </c>
      <c r="C11" s="86">
        <v>5</v>
      </c>
      <c r="D11" s="94">
        <v>3.8</v>
      </c>
      <c r="E11" s="110">
        <f>+J11*K11+J12*K12</f>
        <v>0.41500000000000004</v>
      </c>
      <c r="F11" s="17" t="s">
        <v>14</v>
      </c>
      <c r="G11" s="32"/>
      <c r="H11" s="33">
        <v>44593</v>
      </c>
      <c r="I11" s="33">
        <v>44926</v>
      </c>
      <c r="J11" s="34">
        <v>0.5</v>
      </c>
      <c r="K11" s="35">
        <v>0.5</v>
      </c>
      <c r="L11" s="91" t="s">
        <v>198</v>
      </c>
    </row>
    <row r="12" spans="1:12" ht="42.75" customHeight="1" x14ac:dyDescent="0.25">
      <c r="A12" s="75"/>
      <c r="B12" s="87"/>
      <c r="C12" s="87"/>
      <c r="D12" s="95"/>
      <c r="E12" s="111"/>
      <c r="F12" s="2" t="s">
        <v>15</v>
      </c>
      <c r="G12" s="19"/>
      <c r="H12" s="9">
        <v>44593</v>
      </c>
      <c r="I12" s="33">
        <v>44926</v>
      </c>
      <c r="J12" s="14">
        <v>0.5</v>
      </c>
      <c r="K12" s="15">
        <v>0.33</v>
      </c>
      <c r="L12" s="93"/>
    </row>
    <row r="13" spans="1:12" ht="87" customHeight="1" x14ac:dyDescent="0.25">
      <c r="A13" s="112" t="s">
        <v>226</v>
      </c>
      <c r="B13" s="88">
        <v>1</v>
      </c>
      <c r="C13" s="90">
        <v>0.22500000000000001</v>
      </c>
      <c r="D13" s="94">
        <v>3</v>
      </c>
      <c r="E13" s="110">
        <f>+J13*K13+J14*K14+J15*K15</f>
        <v>0.72499999999999998</v>
      </c>
      <c r="F13" s="2" t="s">
        <v>218</v>
      </c>
      <c r="G13" s="19"/>
      <c r="H13" s="9">
        <v>44593</v>
      </c>
      <c r="I13" s="33">
        <v>44926</v>
      </c>
      <c r="J13" s="14">
        <v>0.5</v>
      </c>
      <c r="K13" s="15">
        <v>0.75</v>
      </c>
      <c r="L13" s="91" t="s">
        <v>198</v>
      </c>
    </row>
    <row r="14" spans="1:12" ht="30" x14ac:dyDescent="0.25">
      <c r="A14" s="113"/>
      <c r="B14" s="89"/>
      <c r="C14" s="89"/>
      <c r="D14" s="104"/>
      <c r="E14" s="115"/>
      <c r="F14" s="2" t="s">
        <v>21</v>
      </c>
      <c r="G14" s="19"/>
      <c r="H14" s="9">
        <v>44593</v>
      </c>
      <c r="I14" s="33">
        <v>44926</v>
      </c>
      <c r="J14" s="14">
        <v>0.25</v>
      </c>
      <c r="K14" s="15">
        <v>0.5</v>
      </c>
      <c r="L14" s="93"/>
    </row>
    <row r="15" spans="1:12" ht="90" x14ac:dyDescent="0.25">
      <c r="A15" s="114"/>
      <c r="B15" s="87"/>
      <c r="C15" s="87"/>
      <c r="D15" s="95"/>
      <c r="E15" s="111"/>
      <c r="F15" s="2" t="s">
        <v>22</v>
      </c>
      <c r="G15" s="19"/>
      <c r="H15" s="9">
        <v>44593</v>
      </c>
      <c r="I15" s="33">
        <v>44926</v>
      </c>
      <c r="J15" s="14">
        <v>0.25</v>
      </c>
      <c r="K15" s="15">
        <v>0.9</v>
      </c>
      <c r="L15" s="92"/>
    </row>
    <row r="16" spans="1:12" ht="30" x14ac:dyDescent="0.25">
      <c r="A16" s="112" t="s">
        <v>23</v>
      </c>
      <c r="B16" s="88">
        <v>1</v>
      </c>
      <c r="C16" s="88">
        <v>0.5</v>
      </c>
      <c r="D16" s="94">
        <v>3.33</v>
      </c>
      <c r="E16" s="96">
        <f>+J16*K16+J17*K17+J18*K18</f>
        <v>0.54800000000000004</v>
      </c>
      <c r="F16" s="2" t="s">
        <v>25</v>
      </c>
      <c r="G16" s="19"/>
      <c r="H16" s="9">
        <v>44562</v>
      </c>
      <c r="I16" s="9">
        <v>44910</v>
      </c>
      <c r="J16" s="14">
        <v>0.4</v>
      </c>
      <c r="K16" s="15">
        <v>0.5</v>
      </c>
      <c r="L16" s="91" t="s">
        <v>195</v>
      </c>
    </row>
    <row r="17" spans="1:12" ht="30" x14ac:dyDescent="0.25">
      <c r="A17" s="113"/>
      <c r="B17" s="89"/>
      <c r="C17" s="89"/>
      <c r="D17" s="104"/>
      <c r="E17" s="105"/>
      <c r="F17" s="2" t="s">
        <v>26</v>
      </c>
      <c r="G17" s="19"/>
      <c r="H17" s="9">
        <v>44576</v>
      </c>
      <c r="I17" s="9">
        <v>44834</v>
      </c>
      <c r="J17" s="14">
        <v>0.3</v>
      </c>
      <c r="K17" s="15">
        <v>0.66</v>
      </c>
      <c r="L17" s="92"/>
    </row>
    <row r="18" spans="1:12" ht="45" x14ac:dyDescent="0.25">
      <c r="A18" s="114"/>
      <c r="B18" s="87"/>
      <c r="C18" s="87"/>
      <c r="D18" s="95"/>
      <c r="E18" s="97"/>
      <c r="F18" s="2" t="s">
        <v>27</v>
      </c>
      <c r="G18" s="19"/>
      <c r="H18" s="9">
        <v>44576</v>
      </c>
      <c r="I18" s="9">
        <v>44910</v>
      </c>
      <c r="J18" s="14">
        <v>0.3</v>
      </c>
      <c r="K18" s="15">
        <v>0.5</v>
      </c>
      <c r="L18" s="16" t="s">
        <v>196</v>
      </c>
    </row>
    <row r="19" spans="1:12" ht="15" customHeight="1" x14ac:dyDescent="0.25">
      <c r="A19" s="112" t="s">
        <v>28</v>
      </c>
      <c r="B19" s="88">
        <v>1</v>
      </c>
      <c r="C19" s="88">
        <v>0.57999999999999996</v>
      </c>
      <c r="D19" s="94">
        <v>3</v>
      </c>
      <c r="E19" s="96">
        <f>+J19*K19+J20*K20+J21*K21</f>
        <v>0.6</v>
      </c>
      <c r="F19" s="2" t="s">
        <v>29</v>
      </c>
      <c r="G19" s="19"/>
      <c r="H19" s="9">
        <v>44682</v>
      </c>
      <c r="I19" s="9">
        <v>44926</v>
      </c>
      <c r="J19" s="14">
        <v>0.4</v>
      </c>
      <c r="K19" s="15">
        <v>0.5</v>
      </c>
      <c r="L19" s="91" t="s">
        <v>197</v>
      </c>
    </row>
    <row r="20" spans="1:12" x14ac:dyDescent="0.25">
      <c r="A20" s="113"/>
      <c r="B20" s="89"/>
      <c r="C20" s="89"/>
      <c r="D20" s="104"/>
      <c r="E20" s="105"/>
      <c r="F20" s="2" t="s">
        <v>30</v>
      </c>
      <c r="G20" s="19"/>
      <c r="H20" s="9">
        <v>44565</v>
      </c>
      <c r="I20" s="9">
        <v>44926</v>
      </c>
      <c r="J20" s="14">
        <v>0.4</v>
      </c>
      <c r="K20" s="15">
        <v>0.75</v>
      </c>
      <c r="L20" s="93"/>
    </row>
    <row r="21" spans="1:12" ht="30" x14ac:dyDescent="0.25">
      <c r="A21" s="114"/>
      <c r="B21" s="87"/>
      <c r="C21" s="87"/>
      <c r="D21" s="95"/>
      <c r="E21" s="97"/>
      <c r="F21" s="2" t="s">
        <v>31</v>
      </c>
      <c r="G21" s="19"/>
      <c r="H21" s="9">
        <v>44565</v>
      </c>
      <c r="I21" s="9">
        <v>44926</v>
      </c>
      <c r="J21" s="14">
        <v>0.2</v>
      </c>
      <c r="K21" s="15">
        <v>0.5</v>
      </c>
      <c r="L21" s="92"/>
    </row>
    <row r="22" spans="1:12" ht="30" customHeight="1" x14ac:dyDescent="0.25">
      <c r="A22" s="112" t="s">
        <v>227</v>
      </c>
      <c r="B22" s="88">
        <v>1</v>
      </c>
      <c r="C22" s="88">
        <v>0.2</v>
      </c>
      <c r="D22" s="94">
        <v>3</v>
      </c>
      <c r="E22" s="96">
        <f>+J22*K22+J23*K23+J24*K24+J25*K25+J26*K26</f>
        <v>0.57000000000000006</v>
      </c>
      <c r="F22" s="2" t="s">
        <v>33</v>
      </c>
      <c r="G22" s="19"/>
      <c r="H22" s="9">
        <v>44593</v>
      </c>
      <c r="I22" s="9">
        <v>44926</v>
      </c>
      <c r="J22" s="14">
        <v>0.2</v>
      </c>
      <c r="K22" s="15">
        <v>0.5</v>
      </c>
      <c r="L22" s="91" t="s">
        <v>198</v>
      </c>
    </row>
    <row r="23" spans="1:12" ht="20.25" customHeight="1" x14ac:dyDescent="0.25">
      <c r="A23" s="113"/>
      <c r="B23" s="89"/>
      <c r="C23" s="89"/>
      <c r="D23" s="104"/>
      <c r="E23" s="105"/>
      <c r="F23" s="2" t="s">
        <v>34</v>
      </c>
      <c r="G23" s="19"/>
      <c r="H23" s="9">
        <v>44562</v>
      </c>
      <c r="I23" s="9">
        <v>44926</v>
      </c>
      <c r="J23" s="14">
        <v>0.2</v>
      </c>
      <c r="K23" s="15">
        <v>0.5</v>
      </c>
      <c r="L23" s="93"/>
    </row>
    <row r="24" spans="1:12" ht="30" x14ac:dyDescent="0.25">
      <c r="A24" s="113"/>
      <c r="B24" s="89"/>
      <c r="C24" s="89"/>
      <c r="D24" s="104"/>
      <c r="E24" s="105"/>
      <c r="F24" s="2" t="s">
        <v>35</v>
      </c>
      <c r="G24" s="19"/>
      <c r="H24" s="9">
        <v>44652</v>
      </c>
      <c r="I24" s="9">
        <v>44926</v>
      </c>
      <c r="J24" s="14">
        <v>0.3</v>
      </c>
      <c r="K24" s="15">
        <v>0.9</v>
      </c>
      <c r="L24" s="93"/>
    </row>
    <row r="25" spans="1:12" ht="45" x14ac:dyDescent="0.25">
      <c r="A25" s="113"/>
      <c r="B25" s="89"/>
      <c r="C25" s="89"/>
      <c r="D25" s="104"/>
      <c r="E25" s="105"/>
      <c r="F25" s="2" t="s">
        <v>36</v>
      </c>
      <c r="G25" s="19"/>
      <c r="H25" s="9">
        <v>44652</v>
      </c>
      <c r="I25" s="9">
        <v>44926</v>
      </c>
      <c r="J25" s="14">
        <v>0.2</v>
      </c>
      <c r="K25" s="15">
        <v>0.5</v>
      </c>
      <c r="L25" s="93"/>
    </row>
    <row r="26" spans="1:12" ht="30" x14ac:dyDescent="0.25">
      <c r="A26" s="114"/>
      <c r="B26" s="87"/>
      <c r="C26" s="87"/>
      <c r="D26" s="95"/>
      <c r="E26" s="97"/>
      <c r="F26" s="2" t="s">
        <v>193</v>
      </c>
      <c r="G26" s="19"/>
      <c r="H26" s="9">
        <v>44865</v>
      </c>
      <c r="I26" s="9">
        <v>44926</v>
      </c>
      <c r="J26" s="14">
        <v>0.1</v>
      </c>
      <c r="K26" s="15"/>
      <c r="L26" s="92"/>
    </row>
    <row r="27" spans="1:12" ht="60" x14ac:dyDescent="0.25">
      <c r="A27" s="112" t="s">
        <v>37</v>
      </c>
      <c r="B27" s="118">
        <v>0.8</v>
      </c>
      <c r="C27" s="98">
        <v>0.72460000000000002</v>
      </c>
      <c r="D27" s="94">
        <v>3.3</v>
      </c>
      <c r="E27" s="96">
        <f>+J27*K27+J28*K28+J29*K29</f>
        <v>0.28200000000000003</v>
      </c>
      <c r="F27" s="28" t="s">
        <v>39</v>
      </c>
      <c r="G27" s="29"/>
      <c r="H27" s="9">
        <v>44652</v>
      </c>
      <c r="I27" s="9">
        <v>44926</v>
      </c>
      <c r="J27" s="14">
        <v>0.4</v>
      </c>
      <c r="K27" s="15">
        <v>0.33</v>
      </c>
      <c r="L27" s="91" t="s">
        <v>199</v>
      </c>
    </row>
    <row r="28" spans="1:12" ht="45" x14ac:dyDescent="0.25">
      <c r="A28" s="113"/>
      <c r="B28" s="99"/>
      <c r="C28" s="99"/>
      <c r="D28" s="104"/>
      <c r="E28" s="105"/>
      <c r="F28" s="2" t="s">
        <v>40</v>
      </c>
      <c r="G28" s="19"/>
      <c r="H28" s="9">
        <v>44562</v>
      </c>
      <c r="I28" s="9">
        <v>44926</v>
      </c>
      <c r="J28" s="14">
        <v>0.3</v>
      </c>
      <c r="K28" s="15">
        <v>0.5</v>
      </c>
      <c r="L28" s="93"/>
    </row>
    <row r="29" spans="1:12" ht="60" x14ac:dyDescent="0.25">
      <c r="A29" s="114"/>
      <c r="B29" s="100"/>
      <c r="C29" s="100"/>
      <c r="D29" s="95"/>
      <c r="E29" s="97"/>
      <c r="F29" s="2" t="s">
        <v>41</v>
      </c>
      <c r="G29" s="19"/>
      <c r="H29" s="9">
        <v>44866</v>
      </c>
      <c r="I29" s="9">
        <v>44926</v>
      </c>
      <c r="J29" s="14">
        <v>0.3</v>
      </c>
      <c r="K29" s="12">
        <v>0</v>
      </c>
      <c r="L29" s="93"/>
    </row>
    <row r="30" spans="1:12" ht="45" x14ac:dyDescent="0.25">
      <c r="A30" s="116" t="s">
        <v>228</v>
      </c>
      <c r="B30" s="86">
        <v>2</v>
      </c>
      <c r="C30" s="86">
        <v>0</v>
      </c>
      <c r="D30" s="94">
        <v>3.33</v>
      </c>
      <c r="E30" s="96">
        <f>+J30*K30+J31*K31</f>
        <v>0.5</v>
      </c>
      <c r="F30" s="2" t="s">
        <v>43</v>
      </c>
      <c r="G30" s="19"/>
      <c r="H30" s="9">
        <v>44562</v>
      </c>
      <c r="I30" s="9">
        <v>44742</v>
      </c>
      <c r="J30" s="14">
        <v>0.5</v>
      </c>
      <c r="K30" s="12">
        <v>1</v>
      </c>
      <c r="L30" s="91" t="s">
        <v>200</v>
      </c>
    </row>
    <row r="31" spans="1:12" ht="26.25" customHeight="1" x14ac:dyDescent="0.25">
      <c r="A31" s="117"/>
      <c r="B31" s="87"/>
      <c r="C31" s="87"/>
      <c r="D31" s="95"/>
      <c r="E31" s="97"/>
      <c r="F31" s="6" t="s">
        <v>44</v>
      </c>
      <c r="G31" s="20"/>
      <c r="H31" s="9">
        <v>44743</v>
      </c>
      <c r="I31" s="9">
        <v>44926</v>
      </c>
      <c r="J31" s="14">
        <v>0.5</v>
      </c>
      <c r="K31" s="12">
        <v>0</v>
      </c>
      <c r="L31" s="92"/>
    </row>
    <row r="32" spans="1:12" ht="30" x14ac:dyDescent="0.25">
      <c r="A32" s="112" t="s">
        <v>45</v>
      </c>
      <c r="B32" s="101">
        <v>400</v>
      </c>
      <c r="C32" s="101">
        <v>14.9</v>
      </c>
      <c r="D32" s="94">
        <v>3.33</v>
      </c>
      <c r="E32" s="96">
        <f>+J32*K32+J33*K33+J34*K34+J35*K35+J36*K36</f>
        <v>0.43800000000000006</v>
      </c>
      <c r="F32" s="28" t="s">
        <v>47</v>
      </c>
      <c r="G32" s="29"/>
      <c r="H32" s="9">
        <v>44562</v>
      </c>
      <c r="I32" s="9">
        <v>44926</v>
      </c>
      <c r="J32" s="14">
        <v>0.2</v>
      </c>
      <c r="K32" s="12">
        <v>0.49</v>
      </c>
      <c r="L32" s="91" t="s">
        <v>201</v>
      </c>
    </row>
    <row r="33" spans="1:12" ht="45" x14ac:dyDescent="0.25">
      <c r="A33" s="113"/>
      <c r="B33" s="99"/>
      <c r="C33" s="99"/>
      <c r="D33" s="104"/>
      <c r="E33" s="105"/>
      <c r="F33" s="2" t="s">
        <v>49</v>
      </c>
      <c r="G33" s="19"/>
      <c r="H33" s="9">
        <v>44562</v>
      </c>
      <c r="I33" s="9">
        <v>44895</v>
      </c>
      <c r="J33" s="14">
        <v>0.2</v>
      </c>
      <c r="K33" s="12">
        <v>0.35</v>
      </c>
      <c r="L33" s="93"/>
    </row>
    <row r="34" spans="1:12" ht="30" x14ac:dyDescent="0.25">
      <c r="A34" s="113"/>
      <c r="B34" s="99"/>
      <c r="C34" s="99"/>
      <c r="D34" s="104"/>
      <c r="E34" s="105"/>
      <c r="F34" s="2" t="s">
        <v>50</v>
      </c>
      <c r="G34" s="19"/>
      <c r="H34" s="9">
        <v>44562</v>
      </c>
      <c r="I34" s="9">
        <v>44926</v>
      </c>
      <c r="J34" s="14">
        <v>0.2</v>
      </c>
      <c r="K34" s="13">
        <v>0.1</v>
      </c>
      <c r="L34" s="93"/>
    </row>
    <row r="35" spans="1:12" ht="30" x14ac:dyDescent="0.25">
      <c r="A35" s="113"/>
      <c r="B35" s="99"/>
      <c r="C35" s="99"/>
      <c r="D35" s="104"/>
      <c r="E35" s="105"/>
      <c r="F35" s="2" t="s">
        <v>51</v>
      </c>
      <c r="G35" s="19"/>
      <c r="H35" s="9">
        <v>44562</v>
      </c>
      <c r="I35" s="9">
        <v>44926</v>
      </c>
      <c r="J35" s="14">
        <v>0.2</v>
      </c>
      <c r="K35" s="12">
        <v>0.5</v>
      </c>
      <c r="L35" s="93"/>
    </row>
    <row r="36" spans="1:12" ht="45" x14ac:dyDescent="0.25">
      <c r="A36" s="114"/>
      <c r="B36" s="100"/>
      <c r="C36" s="100"/>
      <c r="D36" s="95"/>
      <c r="E36" s="97"/>
      <c r="F36" s="2" t="s">
        <v>52</v>
      </c>
      <c r="G36" s="19"/>
      <c r="H36" s="9">
        <v>44562</v>
      </c>
      <c r="I36" s="9">
        <v>44926</v>
      </c>
      <c r="J36" s="14">
        <v>0.2</v>
      </c>
      <c r="K36" s="12">
        <v>0.75</v>
      </c>
      <c r="L36" s="92"/>
    </row>
    <row r="37" spans="1:12" ht="90" x14ac:dyDescent="0.25">
      <c r="A37" s="4" t="s">
        <v>53</v>
      </c>
      <c r="B37" s="40">
        <v>1</v>
      </c>
      <c r="C37" s="40">
        <v>0</v>
      </c>
      <c r="D37" s="5">
        <v>3.33</v>
      </c>
      <c r="E37" s="11">
        <f>+J37*K37</f>
        <v>0.66</v>
      </c>
      <c r="F37" s="6" t="s">
        <v>54</v>
      </c>
      <c r="G37" s="21">
        <v>43800000</v>
      </c>
      <c r="H37" s="9">
        <v>44593</v>
      </c>
      <c r="I37" s="9">
        <v>44834</v>
      </c>
      <c r="J37" s="14">
        <v>1</v>
      </c>
      <c r="K37" s="12">
        <v>0.66</v>
      </c>
      <c r="L37" s="16" t="s">
        <v>212</v>
      </c>
    </row>
    <row r="38" spans="1:12" ht="90" x14ac:dyDescent="0.25">
      <c r="A38" s="112" t="s">
        <v>55</v>
      </c>
      <c r="B38" s="90">
        <v>6.1400000000000003E-2</v>
      </c>
      <c r="C38" s="90">
        <v>2.9499999999999998E-2</v>
      </c>
      <c r="D38" s="94">
        <v>3</v>
      </c>
      <c r="E38" s="96">
        <f>+J38*K38+J39*K39+J40*K40</f>
        <v>0.53734000000000004</v>
      </c>
      <c r="F38" s="2" t="s">
        <v>57</v>
      </c>
      <c r="G38" s="19"/>
      <c r="H38" s="9">
        <v>44562</v>
      </c>
      <c r="I38" s="9">
        <v>44592</v>
      </c>
      <c r="J38" s="14">
        <v>0.2</v>
      </c>
      <c r="K38" s="12">
        <v>1</v>
      </c>
      <c r="L38" s="91" t="s">
        <v>219</v>
      </c>
    </row>
    <row r="39" spans="1:12" ht="30" x14ac:dyDescent="0.25">
      <c r="A39" s="113"/>
      <c r="B39" s="89"/>
      <c r="C39" s="89"/>
      <c r="D39" s="104"/>
      <c r="E39" s="105"/>
      <c r="F39" s="2" t="s">
        <v>58</v>
      </c>
      <c r="G39" s="19">
        <v>80000000</v>
      </c>
      <c r="H39" s="9">
        <v>44593</v>
      </c>
      <c r="I39" s="9">
        <v>44926</v>
      </c>
      <c r="J39" s="14">
        <v>0.6</v>
      </c>
      <c r="K39" s="12">
        <v>0.47889999999999999</v>
      </c>
      <c r="L39" s="93"/>
    </row>
    <row r="40" spans="1:12" ht="45" x14ac:dyDescent="0.25">
      <c r="A40" s="114"/>
      <c r="B40" s="89"/>
      <c r="C40" s="87"/>
      <c r="D40" s="95"/>
      <c r="E40" s="97"/>
      <c r="F40" s="2" t="s">
        <v>60</v>
      </c>
      <c r="G40" s="19"/>
      <c r="H40" s="9">
        <v>44896</v>
      </c>
      <c r="I40" s="9">
        <v>44926</v>
      </c>
      <c r="J40" s="14">
        <v>0.2</v>
      </c>
      <c r="K40" s="12">
        <v>0.25</v>
      </c>
      <c r="L40" s="92"/>
    </row>
    <row r="41" spans="1:12" ht="45" x14ac:dyDescent="0.25">
      <c r="A41" s="119" t="s">
        <v>229</v>
      </c>
      <c r="B41" s="84">
        <v>6</v>
      </c>
      <c r="C41" s="122">
        <v>0</v>
      </c>
      <c r="D41" s="94">
        <v>3.33</v>
      </c>
      <c r="E41" s="96">
        <f>+J41*K41+J42*K42+J43*K43</f>
        <v>0.25</v>
      </c>
      <c r="F41" s="2" t="s">
        <v>63</v>
      </c>
      <c r="G41" s="22"/>
      <c r="H41" s="9">
        <v>44562</v>
      </c>
      <c r="I41" s="9">
        <v>44803</v>
      </c>
      <c r="J41" s="14">
        <v>0.25</v>
      </c>
      <c r="K41" s="12">
        <v>1</v>
      </c>
      <c r="L41" s="91" t="s">
        <v>202</v>
      </c>
    </row>
    <row r="42" spans="1:12" ht="30" x14ac:dyDescent="0.25">
      <c r="A42" s="120"/>
      <c r="B42" s="126"/>
      <c r="C42" s="123"/>
      <c r="D42" s="104"/>
      <c r="E42" s="105"/>
      <c r="F42" s="24" t="s">
        <v>64</v>
      </c>
      <c r="G42" s="26">
        <v>2850000000</v>
      </c>
      <c r="H42" s="25">
        <v>44743</v>
      </c>
      <c r="I42" s="9">
        <v>44865</v>
      </c>
      <c r="J42" s="14">
        <v>0.3</v>
      </c>
      <c r="K42" s="12">
        <v>0</v>
      </c>
      <c r="L42" s="93"/>
    </row>
    <row r="43" spans="1:12" ht="30" x14ac:dyDescent="0.25">
      <c r="A43" s="121"/>
      <c r="B43" s="85"/>
      <c r="C43" s="124"/>
      <c r="D43" s="95"/>
      <c r="E43" s="97"/>
      <c r="F43" s="2" t="s">
        <v>65</v>
      </c>
      <c r="G43" s="23"/>
      <c r="H43" s="9">
        <v>44773</v>
      </c>
      <c r="I43" s="9">
        <v>44926</v>
      </c>
      <c r="J43" s="14">
        <v>0.45</v>
      </c>
      <c r="K43" s="12">
        <v>0</v>
      </c>
      <c r="L43" s="92"/>
    </row>
    <row r="44" spans="1:12" ht="60" x14ac:dyDescent="0.25">
      <c r="A44" s="112" t="s">
        <v>66</v>
      </c>
      <c r="B44" s="125">
        <v>1</v>
      </c>
      <c r="C44" s="88">
        <v>0.5</v>
      </c>
      <c r="D44" s="94">
        <v>3</v>
      </c>
      <c r="E44" s="96">
        <f>+J44*K44+J45*K45+J46*K46</f>
        <v>0.53</v>
      </c>
      <c r="F44" s="2" t="s">
        <v>67</v>
      </c>
      <c r="G44" s="19"/>
      <c r="H44" s="9">
        <v>44652</v>
      </c>
      <c r="I44" s="9">
        <v>44926</v>
      </c>
      <c r="J44" s="14">
        <v>0.3</v>
      </c>
      <c r="K44" s="12">
        <v>0.6</v>
      </c>
      <c r="L44" s="91" t="s">
        <v>216</v>
      </c>
    </row>
    <row r="45" spans="1:12" ht="45" x14ac:dyDescent="0.25">
      <c r="A45" s="113"/>
      <c r="B45" s="89"/>
      <c r="C45" s="89"/>
      <c r="D45" s="104"/>
      <c r="E45" s="105"/>
      <c r="F45" s="2" t="s">
        <v>68</v>
      </c>
      <c r="G45" s="19">
        <v>135600000</v>
      </c>
      <c r="H45" s="9">
        <v>44621</v>
      </c>
      <c r="I45" s="9">
        <v>44926</v>
      </c>
      <c r="J45" s="14">
        <v>0.4</v>
      </c>
      <c r="K45" s="12">
        <v>0.5</v>
      </c>
      <c r="L45" s="93"/>
    </row>
    <row r="46" spans="1:12" ht="30" x14ac:dyDescent="0.25">
      <c r="A46" s="114"/>
      <c r="B46" s="87"/>
      <c r="C46" s="87"/>
      <c r="D46" s="95"/>
      <c r="E46" s="97"/>
      <c r="F46" s="2" t="s">
        <v>69</v>
      </c>
      <c r="G46" s="19">
        <v>30400000</v>
      </c>
      <c r="H46" s="9">
        <v>44593</v>
      </c>
      <c r="I46" s="9">
        <v>44926</v>
      </c>
      <c r="J46" s="14">
        <v>0.3</v>
      </c>
      <c r="K46" s="12">
        <v>0.5</v>
      </c>
      <c r="L46" s="92"/>
    </row>
    <row r="47" spans="1:12" ht="60" x14ac:dyDescent="0.25">
      <c r="A47" s="112" t="s">
        <v>70</v>
      </c>
      <c r="B47" s="86">
        <v>2</v>
      </c>
      <c r="C47" s="86">
        <v>1</v>
      </c>
      <c r="D47" s="94">
        <v>3.33</v>
      </c>
      <c r="E47" s="96">
        <f>+J47*K47+J48*K48+J49*K49</f>
        <v>0.67500000000000004</v>
      </c>
      <c r="F47" s="2" t="s">
        <v>72</v>
      </c>
      <c r="G47" s="19">
        <v>172500000</v>
      </c>
      <c r="H47" s="9">
        <v>44652</v>
      </c>
      <c r="I47" s="9">
        <v>44803</v>
      </c>
      <c r="J47" s="14">
        <v>0.5</v>
      </c>
      <c r="K47" s="12">
        <v>0.75</v>
      </c>
      <c r="L47" s="91" t="s">
        <v>214</v>
      </c>
    </row>
    <row r="48" spans="1:12" ht="60" x14ac:dyDescent="0.25">
      <c r="A48" s="113"/>
      <c r="B48" s="89"/>
      <c r="C48" s="89"/>
      <c r="D48" s="104"/>
      <c r="E48" s="105"/>
      <c r="F48" s="2" t="s">
        <v>73</v>
      </c>
      <c r="G48" s="19"/>
      <c r="H48" s="9">
        <v>44576</v>
      </c>
      <c r="I48" s="9">
        <v>44742</v>
      </c>
      <c r="J48" s="14">
        <v>0.3</v>
      </c>
      <c r="K48" s="12">
        <v>1</v>
      </c>
      <c r="L48" s="93"/>
    </row>
    <row r="49" spans="1:14" ht="45" x14ac:dyDescent="0.25">
      <c r="A49" s="114"/>
      <c r="B49" s="87"/>
      <c r="C49" s="87"/>
      <c r="D49" s="95"/>
      <c r="E49" s="97"/>
      <c r="F49" s="2" t="s">
        <v>74</v>
      </c>
      <c r="G49" s="19"/>
      <c r="H49" s="9">
        <v>44743</v>
      </c>
      <c r="I49" s="9">
        <v>44926</v>
      </c>
      <c r="J49" s="14">
        <v>0.2</v>
      </c>
      <c r="K49" s="12">
        <v>0</v>
      </c>
      <c r="L49" s="92"/>
    </row>
    <row r="50" spans="1:14" ht="45" x14ac:dyDescent="0.25">
      <c r="A50" s="112" t="s">
        <v>75</v>
      </c>
      <c r="B50" s="88">
        <v>0.87</v>
      </c>
      <c r="C50" s="90">
        <v>0.29680000000000001</v>
      </c>
      <c r="D50" s="94">
        <v>4</v>
      </c>
      <c r="E50" s="96">
        <f>+J50*K50+J51*K51+J52*K52+J53*K53+J54*K54</f>
        <v>0.29499999999999998</v>
      </c>
      <c r="F50" s="2" t="s">
        <v>77</v>
      </c>
      <c r="G50" s="19"/>
      <c r="H50" s="9">
        <v>44713</v>
      </c>
      <c r="I50" s="9">
        <v>44926</v>
      </c>
      <c r="J50" s="14">
        <v>0.15</v>
      </c>
      <c r="K50" s="12">
        <v>0.25</v>
      </c>
      <c r="L50" s="109" t="s">
        <v>203</v>
      </c>
    </row>
    <row r="51" spans="1:14" ht="60" x14ac:dyDescent="0.25">
      <c r="A51" s="113"/>
      <c r="B51" s="89"/>
      <c r="C51" s="89"/>
      <c r="D51" s="104"/>
      <c r="E51" s="105"/>
      <c r="F51" s="2" t="s">
        <v>78</v>
      </c>
      <c r="G51" s="19"/>
      <c r="H51" s="9">
        <v>44562</v>
      </c>
      <c r="I51" s="9">
        <v>44926</v>
      </c>
      <c r="J51" s="14">
        <v>0.1</v>
      </c>
      <c r="K51" s="12">
        <v>0.5</v>
      </c>
      <c r="L51" s="93"/>
    </row>
    <row r="52" spans="1:14" ht="60" x14ac:dyDescent="0.25">
      <c r="A52" s="113"/>
      <c r="B52" s="89"/>
      <c r="C52" s="89"/>
      <c r="D52" s="104"/>
      <c r="E52" s="105"/>
      <c r="F52" s="2" t="s">
        <v>79</v>
      </c>
      <c r="G52" s="19"/>
      <c r="H52" s="9">
        <v>44713</v>
      </c>
      <c r="I52" s="9">
        <v>44926</v>
      </c>
      <c r="J52" s="14">
        <v>0.15</v>
      </c>
      <c r="K52" s="12">
        <v>0.25</v>
      </c>
      <c r="L52" s="93"/>
    </row>
    <row r="53" spans="1:14" ht="45" x14ac:dyDescent="0.25">
      <c r="A53" s="113"/>
      <c r="B53" s="89"/>
      <c r="C53" s="89"/>
      <c r="D53" s="104"/>
      <c r="E53" s="105"/>
      <c r="F53" s="2" t="s">
        <v>80</v>
      </c>
      <c r="G53" s="19">
        <v>82818044550</v>
      </c>
      <c r="H53" s="9">
        <v>44562</v>
      </c>
      <c r="I53" s="9">
        <v>44926</v>
      </c>
      <c r="J53" s="14">
        <v>0.4</v>
      </c>
      <c r="K53" s="12">
        <v>0.3</v>
      </c>
      <c r="L53" s="93"/>
    </row>
    <row r="54" spans="1:14" ht="45" x14ac:dyDescent="0.25">
      <c r="A54" s="114"/>
      <c r="B54" s="87"/>
      <c r="C54" s="87"/>
      <c r="D54" s="95"/>
      <c r="E54" s="97"/>
      <c r="F54" s="2" t="s">
        <v>81</v>
      </c>
      <c r="G54" s="19"/>
      <c r="H54" s="9">
        <v>44713</v>
      </c>
      <c r="I54" s="9">
        <v>44926</v>
      </c>
      <c r="J54" s="14">
        <v>0.2</v>
      </c>
      <c r="K54" s="12">
        <v>0.25</v>
      </c>
      <c r="L54" s="92"/>
    </row>
    <row r="55" spans="1:14" ht="45" x14ac:dyDescent="0.25">
      <c r="A55" s="2" t="s">
        <v>82</v>
      </c>
      <c r="B55" s="41">
        <v>3</v>
      </c>
      <c r="C55" s="41">
        <v>0</v>
      </c>
      <c r="D55" s="5">
        <v>3.8</v>
      </c>
      <c r="E55" s="11">
        <f>+J55*K55</f>
        <v>0.33329999999999999</v>
      </c>
      <c r="F55" s="2" t="s">
        <v>83</v>
      </c>
      <c r="G55" s="19"/>
      <c r="H55" s="9">
        <v>44621</v>
      </c>
      <c r="I55" s="9">
        <v>44926</v>
      </c>
      <c r="J55" s="14">
        <v>1</v>
      </c>
      <c r="K55" s="12">
        <v>0.33329999999999999</v>
      </c>
      <c r="L55" s="16" t="s">
        <v>204</v>
      </c>
    </row>
    <row r="56" spans="1:14" ht="60" x14ac:dyDescent="0.25">
      <c r="A56" s="119" t="s">
        <v>230</v>
      </c>
      <c r="B56" s="84">
        <v>12</v>
      </c>
      <c r="C56" s="84">
        <v>3</v>
      </c>
      <c r="D56" s="127">
        <v>2.69</v>
      </c>
      <c r="E56" s="96">
        <f>+J56*K56+J57*K57+J58*K58</f>
        <v>0.5</v>
      </c>
      <c r="F56" s="2" t="s">
        <v>85</v>
      </c>
      <c r="G56" s="19"/>
      <c r="H56" s="9">
        <v>44562</v>
      </c>
      <c r="I56" s="9">
        <v>44926</v>
      </c>
      <c r="J56" s="14">
        <v>0.3</v>
      </c>
      <c r="K56" s="12">
        <v>0.5</v>
      </c>
      <c r="L56" s="91" t="s">
        <v>205</v>
      </c>
    </row>
    <row r="57" spans="1:14" ht="30" x14ac:dyDescent="0.25">
      <c r="A57" s="120"/>
      <c r="B57" s="85"/>
      <c r="C57" s="85"/>
      <c r="D57" s="128"/>
      <c r="E57" s="105"/>
      <c r="F57" s="2" t="s">
        <v>86</v>
      </c>
      <c r="G57" s="19"/>
      <c r="H57" s="9">
        <v>44562</v>
      </c>
      <c r="I57" s="9">
        <v>44926</v>
      </c>
      <c r="J57" s="14">
        <v>0.1</v>
      </c>
      <c r="K57" s="12">
        <v>0.5</v>
      </c>
      <c r="L57" s="93"/>
    </row>
    <row r="58" spans="1:14" ht="75" x14ac:dyDescent="0.25">
      <c r="A58" s="121"/>
      <c r="B58" s="38">
        <v>8</v>
      </c>
      <c r="C58" s="39">
        <v>1</v>
      </c>
      <c r="D58" s="95"/>
      <c r="E58" s="97"/>
      <c r="F58" s="2" t="s">
        <v>87</v>
      </c>
      <c r="G58" s="19"/>
      <c r="H58" s="9">
        <v>44562</v>
      </c>
      <c r="I58" s="9">
        <v>44926</v>
      </c>
      <c r="J58" s="14">
        <v>0.6</v>
      </c>
      <c r="K58" s="12">
        <v>0.5</v>
      </c>
      <c r="L58" s="92"/>
    </row>
    <row r="59" spans="1:14" ht="30" x14ac:dyDescent="0.25">
      <c r="A59" s="112" t="s">
        <v>231</v>
      </c>
      <c r="B59" s="89">
        <v>12</v>
      </c>
      <c r="C59" s="86">
        <v>0</v>
      </c>
      <c r="D59" s="94">
        <v>3.8</v>
      </c>
      <c r="E59" s="96">
        <f>+J59*K59+J60*K60</f>
        <v>0.42499999999999999</v>
      </c>
      <c r="F59" s="2" t="s">
        <v>90</v>
      </c>
      <c r="G59" s="42">
        <v>700000000</v>
      </c>
      <c r="H59" s="9">
        <v>44621</v>
      </c>
      <c r="I59" s="9">
        <v>44926</v>
      </c>
      <c r="J59" s="14">
        <v>0.5</v>
      </c>
      <c r="K59" s="12">
        <v>0.5</v>
      </c>
      <c r="L59" s="91" t="s">
        <v>233</v>
      </c>
      <c r="N59">
        <f>+J59*K59</f>
        <v>0.25</v>
      </c>
    </row>
    <row r="60" spans="1:14" ht="27" customHeight="1" x14ac:dyDescent="0.25">
      <c r="A60" s="114"/>
      <c r="B60" s="87"/>
      <c r="C60" s="87"/>
      <c r="D60" s="95"/>
      <c r="E60" s="97"/>
      <c r="F60" s="2" t="s">
        <v>190</v>
      </c>
      <c r="G60" s="32"/>
      <c r="H60" s="9">
        <v>44621</v>
      </c>
      <c r="I60" s="9">
        <v>44926</v>
      </c>
      <c r="J60" s="14">
        <v>0.5</v>
      </c>
      <c r="K60" s="12">
        <v>0.35</v>
      </c>
      <c r="L60" s="92"/>
      <c r="N60">
        <f>+J60*K60</f>
        <v>0.17499999999999999</v>
      </c>
    </row>
    <row r="61" spans="1:14" ht="30" x14ac:dyDescent="0.25">
      <c r="A61" s="112" t="s">
        <v>92</v>
      </c>
      <c r="B61" s="86">
        <v>5</v>
      </c>
      <c r="C61" s="86">
        <v>3</v>
      </c>
      <c r="D61" s="94">
        <v>3.8</v>
      </c>
      <c r="E61" s="96">
        <f>+J61*K61+J62*K62</f>
        <v>0.52500000000000002</v>
      </c>
      <c r="F61" s="2" t="s">
        <v>94</v>
      </c>
      <c r="G61" s="102">
        <v>700000000</v>
      </c>
      <c r="H61" s="9">
        <v>44562</v>
      </c>
      <c r="I61" s="9">
        <v>44926</v>
      </c>
      <c r="J61" s="14">
        <v>0.5</v>
      </c>
      <c r="K61" s="12">
        <v>0.8</v>
      </c>
      <c r="L61" s="91" t="s">
        <v>234</v>
      </c>
    </row>
    <row r="62" spans="1:14" ht="45" x14ac:dyDescent="0.25">
      <c r="A62" s="114"/>
      <c r="B62" s="87"/>
      <c r="C62" s="87"/>
      <c r="D62" s="95"/>
      <c r="E62" s="97"/>
      <c r="F62" s="2" t="s">
        <v>95</v>
      </c>
      <c r="G62" s="103"/>
      <c r="H62" s="9">
        <v>44562</v>
      </c>
      <c r="I62" s="9">
        <v>44926</v>
      </c>
      <c r="J62" s="14">
        <v>0.5</v>
      </c>
      <c r="K62" s="12">
        <v>0.25</v>
      </c>
      <c r="L62" s="92"/>
    </row>
    <row r="63" spans="1:14" ht="30" x14ac:dyDescent="0.25">
      <c r="A63" s="112" t="s">
        <v>232</v>
      </c>
      <c r="B63" s="86">
        <v>2</v>
      </c>
      <c r="C63" s="86">
        <v>1</v>
      </c>
      <c r="D63" s="94">
        <v>6</v>
      </c>
      <c r="E63" s="96">
        <f>+J63*K63+J64*K64</f>
        <v>0.45</v>
      </c>
      <c r="F63" s="2" t="s">
        <v>97</v>
      </c>
      <c r="G63" s="19"/>
      <c r="H63" s="9">
        <v>44713</v>
      </c>
      <c r="I63" s="9">
        <v>44926</v>
      </c>
      <c r="J63" s="14">
        <v>0.5</v>
      </c>
      <c r="K63" s="12">
        <v>0.9</v>
      </c>
      <c r="L63" s="91" t="s">
        <v>206</v>
      </c>
    </row>
    <row r="64" spans="1:14" ht="45" x14ac:dyDescent="0.25">
      <c r="A64" s="114"/>
      <c r="B64" s="87"/>
      <c r="C64" s="87"/>
      <c r="D64" s="95"/>
      <c r="E64" s="97"/>
      <c r="F64" s="2" t="s">
        <v>98</v>
      </c>
      <c r="G64" s="19"/>
      <c r="H64" s="9">
        <v>44713</v>
      </c>
      <c r="I64" s="9">
        <v>44926</v>
      </c>
      <c r="J64" s="14">
        <v>0.5</v>
      </c>
      <c r="K64" s="12">
        <v>0</v>
      </c>
      <c r="L64" s="92"/>
    </row>
    <row r="65" spans="1:12" ht="30" x14ac:dyDescent="0.25">
      <c r="A65" s="112" t="s">
        <v>99</v>
      </c>
      <c r="B65" s="86">
        <v>5</v>
      </c>
      <c r="C65" s="86">
        <v>0</v>
      </c>
      <c r="D65" s="94">
        <v>6</v>
      </c>
      <c r="E65" s="96">
        <f>+J65*K65+J66*K66</f>
        <v>0.16664999999999999</v>
      </c>
      <c r="F65" s="2" t="s">
        <v>101</v>
      </c>
      <c r="G65" s="19"/>
      <c r="H65" s="9">
        <v>44652</v>
      </c>
      <c r="I65" s="9">
        <v>44926</v>
      </c>
      <c r="J65" s="14">
        <v>0.5</v>
      </c>
      <c r="K65" s="12">
        <v>0.33329999999999999</v>
      </c>
      <c r="L65" s="91" t="s">
        <v>207</v>
      </c>
    </row>
    <row r="66" spans="1:12" x14ac:dyDescent="0.25">
      <c r="A66" s="114"/>
      <c r="B66" s="87"/>
      <c r="C66" s="87"/>
      <c r="D66" s="95"/>
      <c r="E66" s="97"/>
      <c r="F66" s="2" t="s">
        <v>102</v>
      </c>
      <c r="G66" s="19"/>
      <c r="H66" s="9">
        <v>44743</v>
      </c>
      <c r="I66" s="9">
        <v>44926</v>
      </c>
      <c r="J66" s="14">
        <v>0.5</v>
      </c>
      <c r="K66" s="12">
        <v>0</v>
      </c>
      <c r="L66" s="92"/>
    </row>
    <row r="67" spans="1:12" ht="39" customHeight="1" x14ac:dyDescent="0.25">
      <c r="A67" s="112" t="s">
        <v>103</v>
      </c>
      <c r="B67" s="86">
        <v>3</v>
      </c>
      <c r="C67" s="86">
        <v>0</v>
      </c>
      <c r="D67" s="94">
        <v>3.8</v>
      </c>
      <c r="E67" s="96">
        <f>+J67*K67+J68*K68</f>
        <v>0.32500000000000001</v>
      </c>
      <c r="F67" s="2" t="s">
        <v>105</v>
      </c>
      <c r="G67" s="19"/>
      <c r="H67" s="9">
        <v>44621</v>
      </c>
      <c r="I67" s="9">
        <v>44926</v>
      </c>
      <c r="J67" s="14">
        <v>0.5</v>
      </c>
      <c r="K67" s="12">
        <v>0.5</v>
      </c>
      <c r="L67" s="91" t="s">
        <v>208</v>
      </c>
    </row>
    <row r="68" spans="1:12" ht="58.5" customHeight="1" x14ac:dyDescent="0.25">
      <c r="A68" s="114"/>
      <c r="B68" s="87"/>
      <c r="C68" s="87"/>
      <c r="D68" s="95"/>
      <c r="E68" s="97"/>
      <c r="F68" s="2" t="s">
        <v>106</v>
      </c>
      <c r="G68" s="19"/>
      <c r="H68" s="9">
        <v>44621</v>
      </c>
      <c r="I68" s="9">
        <v>44926</v>
      </c>
      <c r="J68" s="14">
        <v>0.5</v>
      </c>
      <c r="K68" s="12">
        <v>0.15</v>
      </c>
      <c r="L68" s="92"/>
    </row>
    <row r="69" spans="1:12" x14ac:dyDescent="0.25">
      <c r="A69" s="73" t="s">
        <v>108</v>
      </c>
      <c r="B69" s="86">
        <v>6</v>
      </c>
      <c r="C69" s="86">
        <v>5</v>
      </c>
      <c r="D69" s="94">
        <v>6</v>
      </c>
      <c r="E69" s="96">
        <f>+J69*K69+J70*K70</f>
        <v>0.74665000000000004</v>
      </c>
      <c r="F69" s="2" t="s">
        <v>110</v>
      </c>
      <c r="G69" s="19">
        <v>291500000</v>
      </c>
      <c r="H69" s="9">
        <v>44652</v>
      </c>
      <c r="I69" s="9">
        <v>44926</v>
      </c>
      <c r="J69" s="14">
        <v>0.5</v>
      </c>
      <c r="K69" s="12">
        <v>0.83330000000000004</v>
      </c>
      <c r="L69" s="91" t="s">
        <v>215</v>
      </c>
    </row>
    <row r="70" spans="1:12" ht="63" customHeight="1" x14ac:dyDescent="0.25">
      <c r="A70" s="75"/>
      <c r="B70" s="87"/>
      <c r="C70" s="87"/>
      <c r="D70" s="95"/>
      <c r="E70" s="97"/>
      <c r="F70" s="2" t="s">
        <v>112</v>
      </c>
      <c r="G70" s="19"/>
      <c r="H70" s="9">
        <v>44652</v>
      </c>
      <c r="I70" s="9">
        <v>44926</v>
      </c>
      <c r="J70" s="14">
        <v>0.5</v>
      </c>
      <c r="K70" s="12">
        <v>0.66</v>
      </c>
      <c r="L70" s="92"/>
    </row>
    <row r="71" spans="1:12" ht="45" x14ac:dyDescent="0.25">
      <c r="A71" s="112" t="s">
        <v>113</v>
      </c>
      <c r="B71" s="88">
        <v>1</v>
      </c>
      <c r="C71" s="88">
        <v>0.62</v>
      </c>
      <c r="D71" s="94">
        <v>3</v>
      </c>
      <c r="E71" s="96">
        <f>+J71*K71+J72*K72+J73*K73</f>
        <v>0.66999999999999993</v>
      </c>
      <c r="F71" s="2" t="s">
        <v>115</v>
      </c>
      <c r="G71" s="19"/>
      <c r="H71" s="9">
        <v>44562</v>
      </c>
      <c r="I71" s="9">
        <v>44648</v>
      </c>
      <c r="J71" s="14">
        <v>0.3</v>
      </c>
      <c r="K71" s="12">
        <v>1</v>
      </c>
      <c r="L71" s="91" t="s">
        <v>209</v>
      </c>
    </row>
    <row r="72" spans="1:12" ht="45" x14ac:dyDescent="0.25">
      <c r="A72" s="113"/>
      <c r="B72" s="89"/>
      <c r="C72" s="89"/>
      <c r="D72" s="104"/>
      <c r="E72" s="105"/>
      <c r="F72" s="2" t="s">
        <v>116</v>
      </c>
      <c r="G72" s="19"/>
      <c r="H72" s="9">
        <v>44562</v>
      </c>
      <c r="I72" s="9">
        <v>44926</v>
      </c>
      <c r="J72" s="14">
        <v>0.5</v>
      </c>
      <c r="K72" s="12">
        <v>0.62</v>
      </c>
      <c r="L72" s="93"/>
    </row>
    <row r="73" spans="1:12" ht="45" x14ac:dyDescent="0.25">
      <c r="A73" s="114"/>
      <c r="B73" s="87"/>
      <c r="C73" s="87"/>
      <c r="D73" s="95"/>
      <c r="E73" s="97"/>
      <c r="F73" s="2" t="s">
        <v>117</v>
      </c>
      <c r="G73" s="19"/>
      <c r="H73" s="9">
        <v>44652</v>
      </c>
      <c r="I73" s="9">
        <v>44926</v>
      </c>
      <c r="J73" s="14">
        <v>0.2</v>
      </c>
      <c r="K73" s="12">
        <v>0.3</v>
      </c>
      <c r="L73" s="92"/>
    </row>
    <row r="74" spans="1:12" ht="45" x14ac:dyDescent="0.25">
      <c r="A74" s="112" t="s">
        <v>118</v>
      </c>
      <c r="B74" s="88">
        <v>1</v>
      </c>
      <c r="C74" s="88">
        <v>0.5</v>
      </c>
      <c r="D74" s="94">
        <v>3</v>
      </c>
      <c r="E74" s="96">
        <f>+J74*K74+J75*K75+J76*K76</f>
        <v>0.5</v>
      </c>
      <c r="F74" s="2" t="s">
        <v>119</v>
      </c>
      <c r="G74" s="19"/>
      <c r="H74" s="9">
        <v>44593</v>
      </c>
      <c r="I74" s="9">
        <v>44651</v>
      </c>
      <c r="J74" s="14">
        <v>0.2</v>
      </c>
      <c r="K74" s="12">
        <v>1</v>
      </c>
      <c r="L74" s="91" t="s">
        <v>210</v>
      </c>
    </row>
    <row r="75" spans="1:12" x14ac:dyDescent="0.25">
      <c r="A75" s="113"/>
      <c r="B75" s="89"/>
      <c r="C75" s="89"/>
      <c r="D75" s="104"/>
      <c r="E75" s="105"/>
      <c r="F75" s="2" t="s">
        <v>120</v>
      </c>
      <c r="G75" s="19"/>
      <c r="H75" s="9">
        <v>44652</v>
      </c>
      <c r="I75" s="9">
        <v>44742</v>
      </c>
      <c r="J75" s="14">
        <v>0.6</v>
      </c>
      <c r="K75" s="12">
        <v>0.5</v>
      </c>
      <c r="L75" s="93"/>
    </row>
    <row r="76" spans="1:12" ht="60" x14ac:dyDescent="0.25">
      <c r="A76" s="114"/>
      <c r="B76" s="87"/>
      <c r="C76" s="87"/>
      <c r="D76" s="95"/>
      <c r="E76" s="97"/>
      <c r="F76" s="2" t="s">
        <v>121</v>
      </c>
      <c r="G76" s="19"/>
      <c r="H76" s="9">
        <v>44743</v>
      </c>
      <c r="I76" s="9">
        <v>44926</v>
      </c>
      <c r="J76" s="14">
        <v>0.2</v>
      </c>
      <c r="K76" s="12">
        <v>0</v>
      </c>
      <c r="L76" s="92"/>
    </row>
    <row r="77" spans="1:12" ht="57" customHeight="1" x14ac:dyDescent="0.25">
      <c r="A77" s="129" t="s">
        <v>194</v>
      </c>
      <c r="B77" s="88">
        <v>1</v>
      </c>
      <c r="C77" s="90">
        <v>0.2167</v>
      </c>
      <c r="D77" s="94">
        <v>6</v>
      </c>
      <c r="E77" s="96">
        <f>+J77*K77+J78*K78+J79*K79+J80*K80</f>
        <v>0.23002</v>
      </c>
      <c r="F77" s="2" t="s">
        <v>123</v>
      </c>
      <c r="G77" s="19"/>
      <c r="H77" s="9">
        <v>44562</v>
      </c>
      <c r="I77" s="9">
        <v>44620</v>
      </c>
      <c r="J77" s="14">
        <v>0.05</v>
      </c>
      <c r="K77" s="12">
        <v>1</v>
      </c>
      <c r="L77" s="109" t="s">
        <v>237</v>
      </c>
    </row>
    <row r="78" spans="1:12" ht="49.5" customHeight="1" x14ac:dyDescent="0.25">
      <c r="A78" s="130"/>
      <c r="B78" s="89"/>
      <c r="C78" s="89"/>
      <c r="D78" s="104"/>
      <c r="E78" s="105"/>
      <c r="F78" s="2" t="s">
        <v>124</v>
      </c>
      <c r="G78" s="19"/>
      <c r="H78" s="9">
        <v>44562</v>
      </c>
      <c r="I78" s="9">
        <v>44926</v>
      </c>
      <c r="J78" s="14">
        <v>0.25</v>
      </c>
      <c r="K78" s="12">
        <v>0.1</v>
      </c>
      <c r="L78" s="93"/>
    </row>
    <row r="79" spans="1:12" ht="96.75" customHeight="1" x14ac:dyDescent="0.25">
      <c r="A79" s="130"/>
      <c r="B79" s="89"/>
      <c r="C79" s="89"/>
      <c r="D79" s="104"/>
      <c r="E79" s="105"/>
      <c r="F79" s="2" t="s">
        <v>125</v>
      </c>
      <c r="G79" s="19">
        <v>58080000</v>
      </c>
      <c r="H79" s="9">
        <v>44562</v>
      </c>
      <c r="I79" s="9">
        <v>44926</v>
      </c>
      <c r="J79" s="14">
        <v>0.6</v>
      </c>
      <c r="K79" s="12">
        <v>0.2167</v>
      </c>
      <c r="L79" s="93"/>
    </row>
    <row r="80" spans="1:12" ht="75.75" customHeight="1" x14ac:dyDescent="0.25">
      <c r="A80" s="131"/>
      <c r="B80" s="87"/>
      <c r="C80" s="87"/>
      <c r="D80" s="95"/>
      <c r="E80" s="97"/>
      <c r="F80" s="2" t="s">
        <v>127</v>
      </c>
      <c r="G80" s="19"/>
      <c r="H80" s="9">
        <v>44896</v>
      </c>
      <c r="I80" s="9">
        <v>44926</v>
      </c>
      <c r="J80" s="14">
        <v>0.1</v>
      </c>
      <c r="K80" s="12">
        <v>0.25</v>
      </c>
      <c r="L80" s="92"/>
    </row>
    <row r="81" spans="1:12" ht="45.75" customHeight="1" x14ac:dyDescent="0.25">
      <c r="A81" s="112" t="s">
        <v>128</v>
      </c>
      <c r="B81" s="88">
        <v>1</v>
      </c>
      <c r="C81" s="86">
        <v>40</v>
      </c>
      <c r="D81" s="94">
        <v>6</v>
      </c>
      <c r="E81" s="96">
        <f>+J81*K81+J82*K82+J83*K83+J84*K84+J85*K85+J86*K86+J87*K87</f>
        <v>0.52400000000000002</v>
      </c>
      <c r="F81" s="2" t="s">
        <v>130</v>
      </c>
      <c r="G81" s="19"/>
      <c r="H81" s="9">
        <v>44593</v>
      </c>
      <c r="I81" s="9">
        <v>44742</v>
      </c>
      <c r="J81" s="14">
        <v>0.05</v>
      </c>
      <c r="K81" s="12">
        <v>1</v>
      </c>
      <c r="L81" s="91" t="s">
        <v>211</v>
      </c>
    </row>
    <row r="82" spans="1:12" ht="45" x14ac:dyDescent="0.25">
      <c r="A82" s="113"/>
      <c r="B82" s="89"/>
      <c r="C82" s="89"/>
      <c r="D82" s="104"/>
      <c r="E82" s="105"/>
      <c r="F82" s="2" t="s">
        <v>131</v>
      </c>
      <c r="G82" s="19"/>
      <c r="H82" s="9">
        <v>44593</v>
      </c>
      <c r="I82" s="9">
        <v>44926</v>
      </c>
      <c r="J82" s="14">
        <v>0.05</v>
      </c>
      <c r="K82" s="12">
        <v>1</v>
      </c>
      <c r="L82" s="93"/>
    </row>
    <row r="83" spans="1:12" ht="30" x14ac:dyDescent="0.25">
      <c r="A83" s="113"/>
      <c r="B83" s="89"/>
      <c r="C83" s="89"/>
      <c r="D83" s="104"/>
      <c r="E83" s="105"/>
      <c r="F83" s="2" t="s">
        <v>132</v>
      </c>
      <c r="G83" s="19"/>
      <c r="H83" s="9">
        <v>44593</v>
      </c>
      <c r="I83" s="9">
        <v>44926</v>
      </c>
      <c r="J83" s="14">
        <v>0.1</v>
      </c>
      <c r="K83" s="12">
        <v>0.4</v>
      </c>
      <c r="L83" s="93"/>
    </row>
    <row r="84" spans="1:12" ht="30" x14ac:dyDescent="0.25">
      <c r="A84" s="113"/>
      <c r="B84" s="89"/>
      <c r="C84" s="89"/>
      <c r="D84" s="104"/>
      <c r="E84" s="105"/>
      <c r="F84" s="2" t="s">
        <v>133</v>
      </c>
      <c r="G84" s="19"/>
      <c r="H84" s="9">
        <v>44593</v>
      </c>
      <c r="I84" s="9">
        <v>44926</v>
      </c>
      <c r="J84" s="14">
        <v>0.2</v>
      </c>
      <c r="K84" s="12">
        <v>0.5</v>
      </c>
      <c r="L84" s="93"/>
    </row>
    <row r="85" spans="1:12" ht="30" x14ac:dyDescent="0.25">
      <c r="A85" s="113"/>
      <c r="B85" s="89"/>
      <c r="C85" s="89"/>
      <c r="D85" s="104"/>
      <c r="E85" s="105"/>
      <c r="F85" s="2" t="s">
        <v>134</v>
      </c>
      <c r="G85" s="19"/>
      <c r="H85" s="9">
        <v>44593</v>
      </c>
      <c r="I85" s="9">
        <v>44926</v>
      </c>
      <c r="J85" s="14">
        <v>0.2</v>
      </c>
      <c r="K85" s="12">
        <v>0.5</v>
      </c>
      <c r="L85" s="93"/>
    </row>
    <row r="86" spans="1:12" ht="45" x14ac:dyDescent="0.25">
      <c r="A86" s="113"/>
      <c r="B86" s="89"/>
      <c r="C86" s="89"/>
      <c r="D86" s="104"/>
      <c r="E86" s="105"/>
      <c r="F86" s="2" t="s">
        <v>135</v>
      </c>
      <c r="G86" s="19"/>
      <c r="H86" s="9">
        <v>44593</v>
      </c>
      <c r="I86" s="9">
        <v>44926</v>
      </c>
      <c r="J86" s="14">
        <v>0.2</v>
      </c>
      <c r="K86" s="12">
        <v>0.5</v>
      </c>
      <c r="L86" s="93"/>
    </row>
    <row r="87" spans="1:12" ht="45" x14ac:dyDescent="0.25">
      <c r="A87" s="114"/>
      <c r="B87" s="87"/>
      <c r="C87" s="87"/>
      <c r="D87" s="95"/>
      <c r="E87" s="97"/>
      <c r="F87" s="2" t="s">
        <v>136</v>
      </c>
      <c r="G87" s="19"/>
      <c r="H87" s="9">
        <v>44593</v>
      </c>
      <c r="I87" s="9">
        <v>44926</v>
      </c>
      <c r="J87" s="14">
        <v>0.2</v>
      </c>
      <c r="K87" s="12">
        <v>0.42</v>
      </c>
      <c r="L87" s="92"/>
    </row>
    <row r="90" spans="1:12" ht="189" customHeight="1" x14ac:dyDescent="0.25">
      <c r="A90" s="76" t="s">
        <v>235</v>
      </c>
      <c r="B90" s="76"/>
      <c r="C90" s="76"/>
      <c r="D90" s="76"/>
      <c r="E90" s="76"/>
      <c r="F90" s="76"/>
      <c r="G90" s="76"/>
      <c r="H90" s="76"/>
      <c r="I90" s="76"/>
      <c r="J90" s="76"/>
      <c r="K90" s="76"/>
      <c r="L90" s="76"/>
    </row>
  </sheetData>
  <mergeCells count="152">
    <mergeCell ref="L77:L80"/>
    <mergeCell ref="L81:L87"/>
    <mergeCell ref="L44:L46"/>
    <mergeCell ref="L47:L49"/>
    <mergeCell ref="L30:L31"/>
    <mergeCell ref="L32:L36"/>
    <mergeCell ref="L38:L40"/>
    <mergeCell ref="L41:L43"/>
    <mergeCell ref="A81:A87"/>
    <mergeCell ref="D81:D87"/>
    <mergeCell ref="E81:E87"/>
    <mergeCell ref="A74:A76"/>
    <mergeCell ref="D74:D76"/>
    <mergeCell ref="E74:E76"/>
    <mergeCell ref="A77:A80"/>
    <mergeCell ref="D77:D80"/>
    <mergeCell ref="E77:E80"/>
    <mergeCell ref="A69:A70"/>
    <mergeCell ref="D69:D70"/>
    <mergeCell ref="E69:E70"/>
    <mergeCell ref="A71:A73"/>
    <mergeCell ref="D71:D73"/>
    <mergeCell ref="E71:E73"/>
    <mergeCell ref="A65:A66"/>
    <mergeCell ref="A67:A68"/>
    <mergeCell ref="D67:D68"/>
    <mergeCell ref="E67:E68"/>
    <mergeCell ref="A61:A62"/>
    <mergeCell ref="D61:D62"/>
    <mergeCell ref="E61:E62"/>
    <mergeCell ref="A63:A64"/>
    <mergeCell ref="D63:D64"/>
    <mergeCell ref="E63:E64"/>
    <mergeCell ref="B61:B62"/>
    <mergeCell ref="C61:C62"/>
    <mergeCell ref="B63:B64"/>
    <mergeCell ref="C63:C64"/>
    <mergeCell ref="B65:B66"/>
    <mergeCell ref="C65:C66"/>
    <mergeCell ref="B67:B68"/>
    <mergeCell ref="C67:C68"/>
    <mergeCell ref="A56:A58"/>
    <mergeCell ref="D56:D58"/>
    <mergeCell ref="E56:E58"/>
    <mergeCell ref="A59:A60"/>
    <mergeCell ref="D59:D60"/>
    <mergeCell ref="E59:E60"/>
    <mergeCell ref="A47:A49"/>
    <mergeCell ref="D47:D49"/>
    <mergeCell ref="E47:E49"/>
    <mergeCell ref="A50:A54"/>
    <mergeCell ref="D50:D54"/>
    <mergeCell ref="E50:E54"/>
    <mergeCell ref="B47:B49"/>
    <mergeCell ref="C47:C49"/>
    <mergeCell ref="B50:B54"/>
    <mergeCell ref="C50:C54"/>
    <mergeCell ref="B59:B60"/>
    <mergeCell ref="C59:C60"/>
    <mergeCell ref="A41:A43"/>
    <mergeCell ref="D41:D43"/>
    <mergeCell ref="E41:E43"/>
    <mergeCell ref="A44:A46"/>
    <mergeCell ref="D44:D46"/>
    <mergeCell ref="E44:E46"/>
    <mergeCell ref="A32:A36"/>
    <mergeCell ref="D32:D36"/>
    <mergeCell ref="E32:E36"/>
    <mergeCell ref="A38:A40"/>
    <mergeCell ref="D38:D40"/>
    <mergeCell ref="E38:E40"/>
    <mergeCell ref="C41:C43"/>
    <mergeCell ref="B44:B46"/>
    <mergeCell ref="C44:C46"/>
    <mergeCell ref="B38:B40"/>
    <mergeCell ref="C38:C40"/>
    <mergeCell ref="B41:B43"/>
    <mergeCell ref="B32:B36"/>
    <mergeCell ref="A30:A31"/>
    <mergeCell ref="D30:D31"/>
    <mergeCell ref="E30:E31"/>
    <mergeCell ref="D22:D26"/>
    <mergeCell ref="E22:E26"/>
    <mergeCell ref="A19:A21"/>
    <mergeCell ref="D19:D21"/>
    <mergeCell ref="E19:E21"/>
    <mergeCell ref="B22:B26"/>
    <mergeCell ref="B27:B29"/>
    <mergeCell ref="B30:B31"/>
    <mergeCell ref="L74:L76"/>
    <mergeCell ref="A8:L8"/>
    <mergeCell ref="B9:C9"/>
    <mergeCell ref="L13:L15"/>
    <mergeCell ref="L11:L12"/>
    <mergeCell ref="L19:L21"/>
    <mergeCell ref="L22:L26"/>
    <mergeCell ref="L27:L29"/>
    <mergeCell ref="L16:L17"/>
    <mergeCell ref="L50:L54"/>
    <mergeCell ref="L56:L58"/>
    <mergeCell ref="L59:L60"/>
    <mergeCell ref="A11:A12"/>
    <mergeCell ref="D11:D12"/>
    <mergeCell ref="E11:E12"/>
    <mergeCell ref="A13:A15"/>
    <mergeCell ref="D13:D15"/>
    <mergeCell ref="E13:E15"/>
    <mergeCell ref="A16:A18"/>
    <mergeCell ref="D16:D18"/>
    <mergeCell ref="E16:E18"/>
    <mergeCell ref="A22:A26"/>
    <mergeCell ref="D9:E9"/>
    <mergeCell ref="A27:A29"/>
    <mergeCell ref="L63:L64"/>
    <mergeCell ref="L65:L66"/>
    <mergeCell ref="L67:L68"/>
    <mergeCell ref="L69:L70"/>
    <mergeCell ref="L71:L73"/>
    <mergeCell ref="D65:D66"/>
    <mergeCell ref="E65:E66"/>
    <mergeCell ref="C19:C21"/>
    <mergeCell ref="C22:C26"/>
    <mergeCell ref="C27:C29"/>
    <mergeCell ref="C30:C31"/>
    <mergeCell ref="C32:C36"/>
    <mergeCell ref="G61:G62"/>
    <mergeCell ref="D27:D29"/>
    <mergeCell ref="E27:E29"/>
    <mergeCell ref="A90:L90"/>
    <mergeCell ref="A9:A10"/>
    <mergeCell ref="F9:K9"/>
    <mergeCell ref="L9:L10"/>
    <mergeCell ref="B56:B57"/>
    <mergeCell ref="C56:C57"/>
    <mergeCell ref="B69:B70"/>
    <mergeCell ref="C69:C70"/>
    <mergeCell ref="C71:C73"/>
    <mergeCell ref="B71:B73"/>
    <mergeCell ref="B74:B76"/>
    <mergeCell ref="C74:C76"/>
    <mergeCell ref="B77:B80"/>
    <mergeCell ref="C77:C80"/>
    <mergeCell ref="C81:C87"/>
    <mergeCell ref="B81:B87"/>
    <mergeCell ref="B11:B12"/>
    <mergeCell ref="C11:C12"/>
    <mergeCell ref="B13:B15"/>
    <mergeCell ref="C13:C15"/>
    <mergeCell ref="B16:B18"/>
    <mergeCell ref="C16:C18"/>
    <mergeCell ref="B19:B21"/>
    <mergeCell ref="L61:L62"/>
  </mergeCells>
  <conditionalFormatting sqref="E11:E89 E91:E105">
    <cfRule type="cellIs" dxfId="41" priority="2" operator="between">
      <formula>0.7501</formula>
      <formula>1</formula>
    </cfRule>
    <cfRule type="cellIs" dxfId="40" priority="3" operator="between">
      <formula>0.001</formula>
      <formula>0.5</formula>
    </cfRule>
    <cfRule type="cellIs" dxfId="39" priority="4" operator="between">
      <formula>50%</formula>
      <formula>75%</formula>
    </cfRule>
  </conditionalFormatting>
  <pageMargins left="0.75" right="0.75" top="1" bottom="1"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3:I18"/>
  <sheetViews>
    <sheetView showGridLines="0" tabSelected="1" workbookViewId="0">
      <selection activeCell="H22" sqref="H22"/>
    </sheetView>
  </sheetViews>
  <sheetFormatPr baseColWidth="10" defaultRowHeight="15" x14ac:dyDescent="0.25"/>
  <cols>
    <col min="1" max="1" width="45.85546875" customWidth="1"/>
    <col min="2" max="2" width="19.7109375" customWidth="1"/>
    <col min="3" max="3" width="20" customWidth="1"/>
    <col min="7" max="7" width="45.85546875" customWidth="1"/>
    <col min="8" max="8" width="25.5703125" customWidth="1"/>
    <col min="9" max="9" width="20.85546875" customWidth="1"/>
  </cols>
  <sheetData>
    <row r="3" spans="7:9" ht="15.75" thickBot="1" x14ac:dyDescent="0.3"/>
    <row r="4" spans="7:9" ht="21.75" thickBot="1" x14ac:dyDescent="0.4">
      <c r="G4" s="178" t="s">
        <v>261</v>
      </c>
      <c r="H4" s="179"/>
      <c r="I4" s="180"/>
    </row>
    <row r="5" spans="7:9" ht="21.75" thickBot="1" x14ac:dyDescent="0.4">
      <c r="G5" s="181"/>
      <c r="H5" s="182"/>
      <c r="I5" s="181"/>
    </row>
    <row r="6" spans="7:9" ht="42.75" thickBot="1" x14ac:dyDescent="0.4">
      <c r="G6" s="183" t="s">
        <v>246</v>
      </c>
      <c r="H6" s="184" t="s">
        <v>247</v>
      </c>
      <c r="I6" s="185" t="s">
        <v>248</v>
      </c>
    </row>
    <row r="7" spans="7:9" ht="21" x14ac:dyDescent="0.35">
      <c r="G7" s="192" t="s">
        <v>249</v>
      </c>
      <c r="H7" s="186">
        <f>'Identificación y priorización'!N24</f>
        <v>0.41750000000000004</v>
      </c>
      <c r="I7" s="187">
        <f>AVERAGE(H7:H18)</f>
        <v>0.50377347222222213</v>
      </c>
    </row>
    <row r="8" spans="7:9" ht="21" x14ac:dyDescent="0.35">
      <c r="G8" s="193" t="s">
        <v>250</v>
      </c>
      <c r="H8" s="188">
        <f>'Preparación y formulación'!N25</f>
        <v>0.57592999999999994</v>
      </c>
      <c r="I8" s="189"/>
    </row>
    <row r="9" spans="7:9" ht="21" x14ac:dyDescent="0.35">
      <c r="G9" s="193" t="s">
        <v>251</v>
      </c>
      <c r="H9" s="188">
        <f>'Implementación y seguimiento'!N23</f>
        <v>0.36499166666666666</v>
      </c>
      <c r="I9" s="189"/>
    </row>
    <row r="10" spans="7:9" ht="21" x14ac:dyDescent="0.35">
      <c r="G10" s="193" t="s">
        <v>252</v>
      </c>
      <c r="H10" s="188">
        <f>'Direccionamiento estrategico'!N22</f>
        <v>0.59699999999999998</v>
      </c>
      <c r="I10" s="189"/>
    </row>
    <row r="11" spans="7:9" ht="21" x14ac:dyDescent="0.35">
      <c r="G11" s="193" t="s">
        <v>253</v>
      </c>
      <c r="H11" s="188">
        <f>'Gestión de comunicaciones'!N17</f>
        <v>0.57000000000000006</v>
      </c>
      <c r="I11" s="189"/>
    </row>
    <row r="12" spans="7:9" ht="21" x14ac:dyDescent="0.35">
      <c r="G12" s="193" t="s">
        <v>254</v>
      </c>
      <c r="H12" s="188">
        <f>'Gestión del talento Humano'!N15</f>
        <v>0.53734000000000004</v>
      </c>
      <c r="I12" s="189"/>
    </row>
    <row r="13" spans="7:9" ht="21" x14ac:dyDescent="0.35">
      <c r="G13" s="193" t="s">
        <v>255</v>
      </c>
      <c r="H13" s="188">
        <f>'Gestión contractual'!N15</f>
        <v>0.5</v>
      </c>
      <c r="I13" s="189"/>
    </row>
    <row r="14" spans="7:9" ht="21" x14ac:dyDescent="0.35">
      <c r="G14" s="193" t="s">
        <v>256</v>
      </c>
      <c r="H14" s="188">
        <f>'Gestión Adminstrativa'!N16</f>
        <v>0.23002</v>
      </c>
      <c r="I14" s="189"/>
    </row>
    <row r="15" spans="7:9" ht="42" x14ac:dyDescent="0.35">
      <c r="G15" s="193" t="s">
        <v>257</v>
      </c>
      <c r="H15" s="188">
        <f>'Gestión de tecnologías de la in'!N15</f>
        <v>0.53</v>
      </c>
      <c r="I15" s="189"/>
    </row>
    <row r="16" spans="7:9" ht="21" x14ac:dyDescent="0.35">
      <c r="G16" s="193" t="s">
        <v>258</v>
      </c>
      <c r="H16" s="188">
        <f>'Gestión Jurídica'!N15</f>
        <v>0.72499999999999998</v>
      </c>
      <c r="I16" s="189"/>
    </row>
    <row r="17" spans="7:9" ht="21" x14ac:dyDescent="0.35">
      <c r="G17" s="193" t="s">
        <v>259</v>
      </c>
      <c r="H17" s="188">
        <f>'Evaluación control y mejoramien'!N15</f>
        <v>0.6</v>
      </c>
      <c r="I17" s="189"/>
    </row>
    <row r="18" spans="7:9" ht="21.75" thickBot="1" x14ac:dyDescent="0.4">
      <c r="G18" s="194" t="s">
        <v>260</v>
      </c>
      <c r="H18" s="190">
        <f>'Administración de Recurso'!N20</f>
        <v>0.39749999999999996</v>
      </c>
      <c r="I18" s="191"/>
    </row>
  </sheetData>
  <mergeCells count="2">
    <mergeCell ref="G4:I4"/>
    <mergeCell ref="I7:I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4"/>
  <sheetViews>
    <sheetView showGridLines="0" topLeftCell="A9" zoomScale="85" zoomScaleNormal="85" workbookViewId="0">
      <pane xSplit="1" ySplit="3" topLeftCell="L12" activePane="bottomRight" state="frozen"/>
      <selection activeCell="A9" sqref="A9"/>
      <selection pane="topRight" activeCell="B9" sqref="B9"/>
      <selection pane="bottomLeft" activeCell="A12" sqref="A12"/>
      <selection pane="bottomRight" activeCell="N25" sqref="N25"/>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06" t="s">
        <v>217</v>
      </c>
      <c r="B8" s="106"/>
      <c r="C8" s="106"/>
      <c r="D8" s="106"/>
      <c r="E8" s="106"/>
      <c r="F8" s="106"/>
      <c r="G8" s="106"/>
      <c r="H8" s="106"/>
      <c r="I8" s="106"/>
      <c r="J8" s="106"/>
      <c r="K8" s="106"/>
      <c r="L8" s="106"/>
      <c r="M8" s="106"/>
      <c r="N8" s="106"/>
      <c r="O8" s="106"/>
      <c r="P8" s="106"/>
      <c r="Q8" s="106"/>
      <c r="R8" s="106"/>
      <c r="S8" s="106"/>
      <c r="T8" s="106"/>
      <c r="U8" s="106"/>
    </row>
    <row r="9" spans="1:21" ht="30" customHeight="1" x14ac:dyDescent="0.25">
      <c r="A9" s="77" t="s">
        <v>236</v>
      </c>
      <c r="B9" s="107" t="s">
        <v>238</v>
      </c>
      <c r="C9" s="80"/>
      <c r="D9" s="80"/>
      <c r="E9" s="80"/>
      <c r="F9" s="80"/>
      <c r="G9" s="80"/>
      <c r="H9" s="80"/>
      <c r="I9" s="80"/>
      <c r="J9" s="80"/>
      <c r="K9" s="108"/>
      <c r="L9" s="51"/>
      <c r="M9" s="107" t="s">
        <v>5</v>
      </c>
      <c r="N9" s="108"/>
      <c r="O9" s="79" t="s">
        <v>221</v>
      </c>
      <c r="P9" s="80"/>
      <c r="Q9" s="80"/>
      <c r="R9" s="80"/>
      <c r="S9" s="80"/>
      <c r="T9" s="81"/>
      <c r="U9" s="82" t="s">
        <v>223</v>
      </c>
    </row>
    <row r="10" spans="1:21" ht="30" customHeight="1" x14ac:dyDescent="0.25">
      <c r="A10" s="142"/>
      <c r="B10" s="49"/>
      <c r="C10" s="135" t="s">
        <v>239</v>
      </c>
      <c r="D10" s="136"/>
      <c r="E10" s="135" t="s">
        <v>240</v>
      </c>
      <c r="F10" s="136"/>
      <c r="G10" s="135" t="s">
        <v>241</v>
      </c>
      <c r="H10" s="136"/>
      <c r="I10" s="135" t="s">
        <v>242</v>
      </c>
      <c r="J10" s="136"/>
      <c r="K10" s="144" t="s">
        <v>244</v>
      </c>
      <c r="L10" s="72"/>
      <c r="M10" s="49"/>
      <c r="N10" s="50"/>
      <c r="O10" s="44"/>
      <c r="P10" s="44"/>
      <c r="Q10" s="44"/>
      <c r="R10" s="44"/>
      <c r="S10" s="44"/>
      <c r="T10" s="45"/>
      <c r="U10" s="143"/>
    </row>
    <row r="11" spans="1:21" ht="30" x14ac:dyDescent="0.25">
      <c r="A11" s="78"/>
      <c r="B11" s="43" t="s">
        <v>224</v>
      </c>
      <c r="C11" s="43" t="s">
        <v>243</v>
      </c>
      <c r="D11" s="43" t="s">
        <v>2</v>
      </c>
      <c r="E11" s="43" t="s">
        <v>243</v>
      </c>
      <c r="F11" s="43" t="s">
        <v>2</v>
      </c>
      <c r="G11" s="43" t="s">
        <v>243</v>
      </c>
      <c r="H11" s="43" t="s">
        <v>2</v>
      </c>
      <c r="I11" s="43" t="s">
        <v>243</v>
      </c>
      <c r="J11" s="43" t="s">
        <v>2</v>
      </c>
      <c r="K11" s="70" t="s">
        <v>245</v>
      </c>
      <c r="L11" s="72"/>
      <c r="M11" s="43" t="s">
        <v>4</v>
      </c>
      <c r="N11" s="31" t="s">
        <v>2</v>
      </c>
      <c r="O11" s="30" t="s">
        <v>222</v>
      </c>
      <c r="P11" s="37" t="s">
        <v>213</v>
      </c>
      <c r="Q11" s="36" t="s">
        <v>191</v>
      </c>
      <c r="R11" s="36" t="s">
        <v>192</v>
      </c>
      <c r="S11" s="30" t="s">
        <v>4</v>
      </c>
      <c r="T11" s="30" t="s">
        <v>2</v>
      </c>
      <c r="U11" s="83"/>
    </row>
    <row r="12" spans="1:21" ht="60" x14ac:dyDescent="0.25">
      <c r="A12" s="137" t="s">
        <v>37</v>
      </c>
      <c r="B12" s="118">
        <v>0.8</v>
      </c>
      <c r="C12" s="48"/>
      <c r="D12" s="48"/>
      <c r="E12" s="48"/>
      <c r="F12" s="48"/>
      <c r="G12" s="48"/>
      <c r="H12" s="118"/>
      <c r="I12" s="48"/>
      <c r="J12" s="118"/>
      <c r="K12" s="98">
        <v>0.72460000000000002</v>
      </c>
      <c r="L12" s="132">
        <f>+K12/B12</f>
        <v>0.90574999999999994</v>
      </c>
      <c r="M12" s="94">
        <v>3.3</v>
      </c>
      <c r="N12" s="96">
        <f>+S12*T12+S13*T13+S14*T14</f>
        <v>0.28200000000000003</v>
      </c>
      <c r="O12" s="28" t="s">
        <v>39</v>
      </c>
      <c r="P12" s="29"/>
      <c r="Q12" s="9">
        <v>44652</v>
      </c>
      <c r="R12" s="9">
        <v>44926</v>
      </c>
      <c r="S12" s="14">
        <v>0.4</v>
      </c>
      <c r="T12" s="15">
        <v>0.33</v>
      </c>
      <c r="U12" s="91" t="s">
        <v>199</v>
      </c>
    </row>
    <row r="13" spans="1:21" ht="45" x14ac:dyDescent="0.25">
      <c r="A13" s="139"/>
      <c r="B13" s="99"/>
      <c r="C13" s="46">
        <v>70</v>
      </c>
      <c r="D13" s="46">
        <v>99.12</v>
      </c>
      <c r="E13" s="46">
        <v>73</v>
      </c>
      <c r="F13" s="46">
        <v>72.459999999999994</v>
      </c>
      <c r="G13" s="46">
        <v>75</v>
      </c>
      <c r="H13" s="140"/>
      <c r="I13" s="46">
        <v>80</v>
      </c>
      <c r="J13" s="140"/>
      <c r="K13" s="99"/>
      <c r="L13" s="133"/>
      <c r="M13" s="104"/>
      <c r="N13" s="105"/>
      <c r="O13" s="2" t="s">
        <v>40</v>
      </c>
      <c r="P13" s="19"/>
      <c r="Q13" s="9">
        <v>44562</v>
      </c>
      <c r="R13" s="9">
        <v>44926</v>
      </c>
      <c r="S13" s="14">
        <v>0.3</v>
      </c>
      <c r="T13" s="15">
        <v>0.5</v>
      </c>
      <c r="U13" s="93"/>
    </row>
    <row r="14" spans="1:21" ht="60" x14ac:dyDescent="0.25">
      <c r="A14" s="138"/>
      <c r="B14" s="100"/>
      <c r="C14" s="47"/>
      <c r="D14" s="47"/>
      <c r="E14" s="47"/>
      <c r="F14" s="47"/>
      <c r="G14" s="47"/>
      <c r="H14" s="141"/>
      <c r="I14" s="47"/>
      <c r="J14" s="141"/>
      <c r="K14" s="100"/>
      <c r="L14" s="134"/>
      <c r="M14" s="95"/>
      <c r="N14" s="97"/>
      <c r="O14" s="2" t="s">
        <v>41</v>
      </c>
      <c r="P14" s="19"/>
      <c r="Q14" s="9">
        <v>44866</v>
      </c>
      <c r="R14" s="9">
        <v>44926</v>
      </c>
      <c r="S14" s="14">
        <v>0.3</v>
      </c>
      <c r="T14" s="12">
        <v>0</v>
      </c>
      <c r="U14" s="93"/>
    </row>
    <row r="15" spans="1:21" ht="45" x14ac:dyDescent="0.25">
      <c r="A15" s="137" t="s">
        <v>228</v>
      </c>
      <c r="B15" s="86">
        <v>2</v>
      </c>
      <c r="C15" s="86">
        <v>0</v>
      </c>
      <c r="D15" s="86">
        <v>0</v>
      </c>
      <c r="E15" s="86">
        <v>0</v>
      </c>
      <c r="F15" s="86">
        <v>0</v>
      </c>
      <c r="G15" s="86">
        <v>1</v>
      </c>
      <c r="H15" s="86"/>
      <c r="I15" s="86">
        <v>2</v>
      </c>
      <c r="J15" s="86"/>
      <c r="K15" s="86">
        <v>0</v>
      </c>
      <c r="L15" s="110">
        <f>+K15/B15</f>
        <v>0</v>
      </c>
      <c r="M15" s="94">
        <v>3.33</v>
      </c>
      <c r="N15" s="96">
        <f>+S15*T15+S16*T16</f>
        <v>0.5</v>
      </c>
      <c r="O15" s="2" t="s">
        <v>43</v>
      </c>
      <c r="P15" s="19"/>
      <c r="Q15" s="9">
        <v>44562</v>
      </c>
      <c r="R15" s="9">
        <v>44742</v>
      </c>
      <c r="S15" s="14">
        <v>0.5</v>
      </c>
      <c r="T15" s="12">
        <v>1</v>
      </c>
      <c r="U15" s="91" t="s">
        <v>200</v>
      </c>
    </row>
    <row r="16" spans="1:21" ht="26.25" customHeight="1" x14ac:dyDescent="0.25">
      <c r="A16" s="138"/>
      <c r="B16" s="87"/>
      <c r="C16" s="87"/>
      <c r="D16" s="87"/>
      <c r="E16" s="87"/>
      <c r="F16" s="87"/>
      <c r="G16" s="87"/>
      <c r="H16" s="87"/>
      <c r="I16" s="87"/>
      <c r="J16" s="87"/>
      <c r="K16" s="87"/>
      <c r="L16" s="111"/>
      <c r="M16" s="95"/>
      <c r="N16" s="97"/>
      <c r="O16" s="6" t="s">
        <v>44</v>
      </c>
      <c r="P16" s="20"/>
      <c r="Q16" s="9">
        <v>44743</v>
      </c>
      <c r="R16" s="9">
        <v>44926</v>
      </c>
      <c r="S16" s="14">
        <v>0.5</v>
      </c>
      <c r="T16" s="12">
        <v>0</v>
      </c>
      <c r="U16" s="92"/>
    </row>
    <row r="17" spans="1:21" ht="30" x14ac:dyDescent="0.25">
      <c r="A17" s="137" t="s">
        <v>45</v>
      </c>
      <c r="B17" s="101">
        <v>400</v>
      </c>
      <c r="C17" s="101">
        <v>40</v>
      </c>
      <c r="D17" s="101">
        <v>4.5</v>
      </c>
      <c r="E17" s="101">
        <v>60</v>
      </c>
      <c r="F17" s="101">
        <v>14.9</v>
      </c>
      <c r="G17" s="101">
        <v>90</v>
      </c>
      <c r="H17" s="101"/>
      <c r="I17" s="101">
        <v>400</v>
      </c>
      <c r="J17" s="101"/>
      <c r="K17" s="101">
        <v>14.9</v>
      </c>
      <c r="L17" s="132">
        <f>+K17/B17</f>
        <v>3.7249999999999998E-2</v>
      </c>
      <c r="M17" s="94">
        <v>3.33</v>
      </c>
      <c r="N17" s="96">
        <f>+S17*T17+S18*T18+S19*T19+S20*T20+S21*T21</f>
        <v>0.43800000000000006</v>
      </c>
      <c r="O17" s="28" t="s">
        <v>47</v>
      </c>
      <c r="P17" s="29"/>
      <c r="Q17" s="9">
        <v>44562</v>
      </c>
      <c r="R17" s="9">
        <v>44926</v>
      </c>
      <c r="S17" s="14">
        <v>0.2</v>
      </c>
      <c r="T17" s="12">
        <v>0.49</v>
      </c>
      <c r="U17" s="91" t="s">
        <v>201</v>
      </c>
    </row>
    <row r="18" spans="1:21" ht="45" x14ac:dyDescent="0.25">
      <c r="A18" s="139"/>
      <c r="B18" s="99"/>
      <c r="C18" s="99"/>
      <c r="D18" s="99"/>
      <c r="E18" s="99"/>
      <c r="F18" s="99"/>
      <c r="G18" s="99"/>
      <c r="H18" s="99"/>
      <c r="I18" s="99"/>
      <c r="J18" s="99"/>
      <c r="K18" s="99"/>
      <c r="L18" s="133"/>
      <c r="M18" s="104"/>
      <c r="N18" s="105"/>
      <c r="O18" s="2" t="s">
        <v>49</v>
      </c>
      <c r="P18" s="19"/>
      <c r="Q18" s="9">
        <v>44562</v>
      </c>
      <c r="R18" s="9">
        <v>44895</v>
      </c>
      <c r="S18" s="14">
        <v>0.2</v>
      </c>
      <c r="T18" s="12">
        <v>0.35</v>
      </c>
      <c r="U18" s="93"/>
    </row>
    <row r="19" spans="1:21" ht="30" x14ac:dyDescent="0.25">
      <c r="A19" s="139"/>
      <c r="B19" s="99"/>
      <c r="C19" s="99"/>
      <c r="D19" s="99"/>
      <c r="E19" s="99"/>
      <c r="F19" s="99"/>
      <c r="G19" s="99"/>
      <c r="H19" s="99"/>
      <c r="I19" s="99"/>
      <c r="J19" s="99"/>
      <c r="K19" s="99"/>
      <c r="L19" s="133"/>
      <c r="M19" s="104"/>
      <c r="N19" s="105"/>
      <c r="O19" s="2" t="s">
        <v>50</v>
      </c>
      <c r="P19" s="19"/>
      <c r="Q19" s="9">
        <v>44562</v>
      </c>
      <c r="R19" s="9">
        <v>44926</v>
      </c>
      <c r="S19" s="14">
        <v>0.2</v>
      </c>
      <c r="T19" s="13">
        <v>0.1</v>
      </c>
      <c r="U19" s="93"/>
    </row>
    <row r="20" spans="1:21" ht="30" x14ac:dyDescent="0.25">
      <c r="A20" s="139"/>
      <c r="B20" s="99"/>
      <c r="C20" s="99"/>
      <c r="D20" s="99"/>
      <c r="E20" s="99"/>
      <c r="F20" s="99"/>
      <c r="G20" s="99"/>
      <c r="H20" s="99"/>
      <c r="I20" s="99"/>
      <c r="J20" s="99"/>
      <c r="K20" s="99"/>
      <c r="L20" s="133"/>
      <c r="M20" s="104"/>
      <c r="N20" s="105"/>
      <c r="O20" s="2" t="s">
        <v>51</v>
      </c>
      <c r="P20" s="19"/>
      <c r="Q20" s="9">
        <v>44562</v>
      </c>
      <c r="R20" s="9">
        <v>44926</v>
      </c>
      <c r="S20" s="14">
        <v>0.2</v>
      </c>
      <c r="T20" s="12">
        <v>0.5</v>
      </c>
      <c r="U20" s="93"/>
    </row>
    <row r="21" spans="1:21" ht="45" x14ac:dyDescent="0.25">
      <c r="A21" s="138"/>
      <c r="B21" s="100"/>
      <c r="C21" s="100"/>
      <c r="D21" s="100"/>
      <c r="E21" s="100"/>
      <c r="F21" s="100"/>
      <c r="G21" s="100"/>
      <c r="H21" s="100"/>
      <c r="I21" s="100"/>
      <c r="J21" s="100"/>
      <c r="K21" s="100"/>
      <c r="L21" s="134"/>
      <c r="M21" s="95"/>
      <c r="N21" s="97"/>
      <c r="O21" s="2" t="s">
        <v>52</v>
      </c>
      <c r="P21" s="19"/>
      <c r="Q21" s="9">
        <v>44562</v>
      </c>
      <c r="R21" s="9">
        <v>44926</v>
      </c>
      <c r="S21" s="14">
        <v>0.2</v>
      </c>
      <c r="T21" s="12">
        <v>0.75</v>
      </c>
      <c r="U21" s="92"/>
    </row>
    <row r="22" spans="1:21" ht="30" x14ac:dyDescent="0.25">
      <c r="A22" s="137" t="s">
        <v>232</v>
      </c>
      <c r="B22" s="86">
        <v>2</v>
      </c>
      <c r="C22" s="86">
        <v>0</v>
      </c>
      <c r="D22" s="86">
        <v>0</v>
      </c>
      <c r="E22" s="86">
        <v>0</v>
      </c>
      <c r="F22" s="86">
        <v>1</v>
      </c>
      <c r="G22" s="86">
        <v>1</v>
      </c>
      <c r="H22" s="86"/>
      <c r="I22" s="86">
        <v>1</v>
      </c>
      <c r="J22" s="86"/>
      <c r="K22" s="86">
        <f>+F22</f>
        <v>1</v>
      </c>
      <c r="L22" s="110">
        <f>+K22/B22</f>
        <v>0.5</v>
      </c>
      <c r="M22" s="94">
        <v>6</v>
      </c>
      <c r="N22" s="96">
        <f>+S22*T22+S23*T23</f>
        <v>0.45</v>
      </c>
      <c r="O22" s="2" t="s">
        <v>97</v>
      </c>
      <c r="P22" s="19"/>
      <c r="Q22" s="9">
        <v>44713</v>
      </c>
      <c r="R22" s="9">
        <v>44926</v>
      </c>
      <c r="S22" s="14">
        <v>0.5</v>
      </c>
      <c r="T22" s="12">
        <v>0.9</v>
      </c>
      <c r="U22" s="91" t="s">
        <v>206</v>
      </c>
    </row>
    <row r="23" spans="1:21" ht="45" x14ac:dyDescent="0.25">
      <c r="A23" s="138"/>
      <c r="B23" s="87"/>
      <c r="C23" s="87"/>
      <c r="D23" s="87"/>
      <c r="E23" s="87"/>
      <c r="F23" s="87"/>
      <c r="G23" s="87"/>
      <c r="H23" s="87"/>
      <c r="I23" s="87"/>
      <c r="J23" s="87"/>
      <c r="K23" s="87"/>
      <c r="L23" s="111"/>
      <c r="M23" s="95"/>
      <c r="N23" s="97"/>
      <c r="O23" s="2" t="s">
        <v>98</v>
      </c>
      <c r="P23" s="19"/>
      <c r="Q23" s="9">
        <v>44713</v>
      </c>
      <c r="R23" s="9">
        <v>44926</v>
      </c>
      <c r="S23" s="14">
        <v>0.5</v>
      </c>
      <c r="T23" s="12">
        <v>0</v>
      </c>
      <c r="U23" s="92"/>
    </row>
    <row r="24" spans="1:21" x14ac:dyDescent="0.25">
      <c r="N24" s="10">
        <f>AVERAGE(N12:N23)</f>
        <v>0.41750000000000004</v>
      </c>
    </row>
  </sheetData>
  <mergeCells count="66">
    <mergeCell ref="U12:U14"/>
    <mergeCell ref="H12:H14"/>
    <mergeCell ref="J12:J14"/>
    <mergeCell ref="L12:L14"/>
    <mergeCell ref="A8:U8"/>
    <mergeCell ref="A9:A11"/>
    <mergeCell ref="B9:K9"/>
    <mergeCell ref="M9:N9"/>
    <mergeCell ref="O9:T9"/>
    <mergeCell ref="U9:U11"/>
    <mergeCell ref="K10:L10"/>
    <mergeCell ref="K11:L11"/>
    <mergeCell ref="A12:A14"/>
    <mergeCell ref="B12:B14"/>
    <mergeCell ref="K12:K14"/>
    <mergeCell ref="M12:M14"/>
    <mergeCell ref="N12:N14"/>
    <mergeCell ref="U17:U21"/>
    <mergeCell ref="A15:A16"/>
    <mergeCell ref="B15:B16"/>
    <mergeCell ref="K15:K16"/>
    <mergeCell ref="M15:M16"/>
    <mergeCell ref="N15:N16"/>
    <mergeCell ref="U15:U16"/>
    <mergeCell ref="I15:I16"/>
    <mergeCell ref="J15:J16"/>
    <mergeCell ref="D15:D16"/>
    <mergeCell ref="L15:L16"/>
    <mergeCell ref="C17:C21"/>
    <mergeCell ref="A17:A21"/>
    <mergeCell ref="B17:B21"/>
    <mergeCell ref="K17:K21"/>
    <mergeCell ref="M17:M21"/>
    <mergeCell ref="N17:N21"/>
    <mergeCell ref="N22:N23"/>
    <mergeCell ref="U22:U23"/>
    <mergeCell ref="C22:C23"/>
    <mergeCell ref="D22:D23"/>
    <mergeCell ref="E22:E23"/>
    <mergeCell ref="L22:L23"/>
    <mergeCell ref="J22:J23"/>
    <mergeCell ref="A22:A23"/>
    <mergeCell ref="B22:B23"/>
    <mergeCell ref="K22:K23"/>
    <mergeCell ref="M22:M23"/>
    <mergeCell ref="I10:J10"/>
    <mergeCell ref="G10:H10"/>
    <mergeCell ref="E10:F10"/>
    <mergeCell ref="C10:D10"/>
    <mergeCell ref="C15:C16"/>
    <mergeCell ref="E15:E16"/>
    <mergeCell ref="F15:F16"/>
    <mergeCell ref="G15:G16"/>
    <mergeCell ref="H15:H16"/>
    <mergeCell ref="D17:D21"/>
    <mergeCell ref="F22:F23"/>
    <mergeCell ref="G22:G23"/>
    <mergeCell ref="H22:H23"/>
    <mergeCell ref="I22:I23"/>
    <mergeCell ref="L17:L21"/>
    <mergeCell ref="F17:F21"/>
    <mergeCell ref="G17:G21"/>
    <mergeCell ref="E17:E21"/>
    <mergeCell ref="H17:H21"/>
    <mergeCell ref="I17:I21"/>
    <mergeCell ref="J17:J21"/>
  </mergeCells>
  <conditionalFormatting sqref="N12:N38">
    <cfRule type="cellIs" dxfId="38" priority="1" operator="between">
      <formula>0.7501</formula>
      <formula>1</formula>
    </cfRule>
    <cfRule type="cellIs" dxfId="37" priority="2" operator="between">
      <formula>0.001</formula>
      <formula>0.5</formula>
    </cfRule>
    <cfRule type="cellIs" dxfId="36" priority="3" operator="between">
      <formula>50%</formula>
      <formula>75%</formula>
    </cfRule>
  </conditionalFormatting>
  <pageMargins left="0.75" right="0.75" top="1" bottom="1" header="0.5" footer="0.5"/>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5"/>
  <sheetViews>
    <sheetView showGridLines="0" topLeftCell="A9" workbookViewId="0">
      <pane xSplit="1" ySplit="3" topLeftCell="B16" activePane="bottomRight" state="frozen"/>
      <selection activeCell="A9" sqref="A9"/>
      <selection pane="topRight" activeCell="B9" sqref="B9"/>
      <selection pane="bottomLeft" activeCell="A12" sqref="A12"/>
      <selection pane="bottomRight" activeCell="N25" sqref="N25"/>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06" t="s">
        <v>217</v>
      </c>
      <c r="B8" s="106"/>
      <c r="C8" s="106"/>
      <c r="D8" s="106"/>
      <c r="E8" s="106"/>
      <c r="F8" s="106"/>
      <c r="G8" s="106"/>
      <c r="H8" s="106"/>
      <c r="I8" s="106"/>
      <c r="J8" s="106"/>
      <c r="K8" s="106"/>
      <c r="L8" s="106"/>
      <c r="M8" s="106"/>
      <c r="N8" s="106"/>
      <c r="O8" s="106"/>
      <c r="P8" s="106"/>
      <c r="Q8" s="106"/>
      <c r="R8" s="106"/>
      <c r="S8" s="106"/>
      <c r="T8" s="106"/>
      <c r="U8" s="106"/>
    </row>
    <row r="9" spans="1:21" ht="30" customHeight="1" x14ac:dyDescent="0.25">
      <c r="A9" s="77" t="s">
        <v>236</v>
      </c>
      <c r="B9" s="107" t="s">
        <v>238</v>
      </c>
      <c r="C9" s="80"/>
      <c r="D9" s="80"/>
      <c r="E9" s="80"/>
      <c r="F9" s="80"/>
      <c r="G9" s="80"/>
      <c r="H9" s="80"/>
      <c r="I9" s="80"/>
      <c r="J9" s="80"/>
      <c r="K9" s="108"/>
      <c r="L9" s="51"/>
      <c r="M9" s="107" t="s">
        <v>5</v>
      </c>
      <c r="N9" s="108"/>
      <c r="O9" s="79" t="s">
        <v>221</v>
      </c>
      <c r="P9" s="80"/>
      <c r="Q9" s="80"/>
      <c r="R9" s="80"/>
      <c r="S9" s="80"/>
      <c r="T9" s="81"/>
      <c r="U9" s="82" t="s">
        <v>223</v>
      </c>
    </row>
    <row r="10" spans="1:21" ht="30" customHeight="1" x14ac:dyDescent="0.25">
      <c r="A10" s="142"/>
      <c r="B10" s="49"/>
      <c r="C10" s="135" t="s">
        <v>239</v>
      </c>
      <c r="D10" s="136"/>
      <c r="E10" s="135" t="s">
        <v>240</v>
      </c>
      <c r="F10" s="136"/>
      <c r="G10" s="135" t="s">
        <v>241</v>
      </c>
      <c r="H10" s="136"/>
      <c r="I10" s="135" t="s">
        <v>242</v>
      </c>
      <c r="J10" s="136"/>
      <c r="K10" s="144" t="s">
        <v>244</v>
      </c>
      <c r="L10" s="72"/>
      <c r="M10" s="49"/>
      <c r="N10" s="50"/>
      <c r="O10" s="67"/>
      <c r="P10" s="67"/>
      <c r="Q10" s="67"/>
      <c r="R10" s="67"/>
      <c r="S10" s="67"/>
      <c r="T10" s="68"/>
      <c r="U10" s="143"/>
    </row>
    <row r="11" spans="1:21" ht="30" x14ac:dyDescent="0.25">
      <c r="A11" s="78"/>
      <c r="B11" s="66" t="s">
        <v>224</v>
      </c>
      <c r="C11" s="66" t="s">
        <v>243</v>
      </c>
      <c r="D11" s="66" t="s">
        <v>2</v>
      </c>
      <c r="E11" s="66" t="s">
        <v>243</v>
      </c>
      <c r="F11" s="66" t="s">
        <v>2</v>
      </c>
      <c r="G11" s="66" t="s">
        <v>243</v>
      </c>
      <c r="H11" s="66" t="s">
        <v>2</v>
      </c>
      <c r="I11" s="66" t="s">
        <v>243</v>
      </c>
      <c r="J11" s="66" t="s">
        <v>2</v>
      </c>
      <c r="K11" s="70" t="s">
        <v>245</v>
      </c>
      <c r="L11" s="72"/>
      <c r="M11" s="66" t="s">
        <v>4</v>
      </c>
      <c r="N11" s="31" t="s">
        <v>2</v>
      </c>
      <c r="O11" s="30" t="s">
        <v>222</v>
      </c>
      <c r="P11" s="37" t="s">
        <v>213</v>
      </c>
      <c r="Q11" s="36" t="s">
        <v>191</v>
      </c>
      <c r="R11" s="36" t="s">
        <v>192</v>
      </c>
      <c r="S11" s="30" t="s">
        <v>4</v>
      </c>
      <c r="T11" s="30" t="s">
        <v>2</v>
      </c>
      <c r="U11" s="83"/>
    </row>
    <row r="12" spans="1:21" ht="30" x14ac:dyDescent="0.25">
      <c r="A12" s="137" t="s">
        <v>23</v>
      </c>
      <c r="B12" s="88">
        <v>1</v>
      </c>
      <c r="C12" s="86">
        <v>10</v>
      </c>
      <c r="D12" s="88">
        <v>0.1</v>
      </c>
      <c r="E12" s="86">
        <v>50</v>
      </c>
      <c r="F12" s="88">
        <v>0.5</v>
      </c>
      <c r="G12" s="86">
        <v>75</v>
      </c>
      <c r="H12" s="88"/>
      <c r="I12" s="86">
        <v>100</v>
      </c>
      <c r="J12" s="88"/>
      <c r="K12" s="88">
        <v>0.5</v>
      </c>
      <c r="L12" s="88">
        <f>+K12/B12</f>
        <v>0.5</v>
      </c>
      <c r="M12" s="94">
        <v>3.33</v>
      </c>
      <c r="N12" s="96">
        <f>+S12*T12+S13*T13+S14*T14</f>
        <v>0.54800000000000004</v>
      </c>
      <c r="O12" s="2" t="s">
        <v>25</v>
      </c>
      <c r="P12" s="19"/>
      <c r="Q12" s="9">
        <v>44562</v>
      </c>
      <c r="R12" s="9">
        <v>44910</v>
      </c>
      <c r="S12" s="14">
        <v>0.4</v>
      </c>
      <c r="T12" s="15">
        <v>0.5</v>
      </c>
      <c r="U12" s="91" t="s">
        <v>195</v>
      </c>
    </row>
    <row r="13" spans="1:21" ht="30" x14ac:dyDescent="0.25">
      <c r="A13" s="139"/>
      <c r="B13" s="89"/>
      <c r="C13" s="89"/>
      <c r="D13" s="145"/>
      <c r="E13" s="89"/>
      <c r="F13" s="145"/>
      <c r="G13" s="89"/>
      <c r="H13" s="145"/>
      <c r="I13" s="89"/>
      <c r="J13" s="145"/>
      <c r="K13" s="89"/>
      <c r="L13" s="145"/>
      <c r="M13" s="104"/>
      <c r="N13" s="105"/>
      <c r="O13" s="2" t="s">
        <v>26</v>
      </c>
      <c r="P13" s="19"/>
      <c r="Q13" s="9">
        <v>44576</v>
      </c>
      <c r="R13" s="9">
        <v>44834</v>
      </c>
      <c r="S13" s="14">
        <v>0.3</v>
      </c>
      <c r="T13" s="15">
        <v>0.66</v>
      </c>
      <c r="U13" s="92"/>
    </row>
    <row r="14" spans="1:21" ht="45" x14ac:dyDescent="0.25">
      <c r="A14" s="138"/>
      <c r="B14" s="87"/>
      <c r="C14" s="87"/>
      <c r="D14" s="146"/>
      <c r="E14" s="87"/>
      <c r="F14" s="146"/>
      <c r="G14" s="87"/>
      <c r="H14" s="146"/>
      <c r="I14" s="87"/>
      <c r="J14" s="146"/>
      <c r="K14" s="87"/>
      <c r="L14" s="146"/>
      <c r="M14" s="95"/>
      <c r="N14" s="97"/>
      <c r="O14" s="2" t="s">
        <v>27</v>
      </c>
      <c r="P14" s="19"/>
      <c r="Q14" s="9">
        <v>44576</v>
      </c>
      <c r="R14" s="9">
        <v>44910</v>
      </c>
      <c r="S14" s="14">
        <v>0.3</v>
      </c>
      <c r="T14" s="15">
        <v>0.5</v>
      </c>
      <c r="U14" s="16" t="s">
        <v>196</v>
      </c>
    </row>
    <row r="15" spans="1:21" ht="90" x14ac:dyDescent="0.25">
      <c r="A15" s="69" t="s">
        <v>53</v>
      </c>
      <c r="B15" s="40">
        <v>1</v>
      </c>
      <c r="C15" s="40">
        <v>0</v>
      </c>
      <c r="D15" s="40">
        <v>0</v>
      </c>
      <c r="E15" s="40">
        <v>0</v>
      </c>
      <c r="F15" s="40">
        <v>0</v>
      </c>
      <c r="G15" s="40">
        <v>1</v>
      </c>
      <c r="H15" s="40"/>
      <c r="I15" s="40">
        <v>1</v>
      </c>
      <c r="J15" s="40"/>
      <c r="K15" s="40">
        <v>0</v>
      </c>
      <c r="L15" s="55">
        <f>+K15/B15</f>
        <v>0</v>
      </c>
      <c r="M15" s="5">
        <v>3.33</v>
      </c>
      <c r="N15" s="11">
        <f>+S15*T15</f>
        <v>0.66</v>
      </c>
      <c r="O15" s="6" t="s">
        <v>54</v>
      </c>
      <c r="P15" s="21">
        <v>43800000</v>
      </c>
      <c r="Q15" s="9">
        <v>44593</v>
      </c>
      <c r="R15" s="9">
        <v>44834</v>
      </c>
      <c r="S15" s="14">
        <v>1</v>
      </c>
      <c r="T15" s="12">
        <v>0.66</v>
      </c>
      <c r="U15" s="16" t="s">
        <v>212</v>
      </c>
    </row>
    <row r="16" spans="1:21" ht="45" x14ac:dyDescent="0.25">
      <c r="A16" s="147" t="s">
        <v>229</v>
      </c>
      <c r="B16" s="84">
        <v>6</v>
      </c>
      <c r="C16" s="84">
        <v>0</v>
      </c>
      <c r="D16" s="84">
        <v>0</v>
      </c>
      <c r="E16" s="84">
        <v>0</v>
      </c>
      <c r="F16" s="84">
        <v>0</v>
      </c>
      <c r="G16" s="84">
        <v>6</v>
      </c>
      <c r="H16" s="84"/>
      <c r="I16" s="84">
        <v>6</v>
      </c>
      <c r="J16" s="84"/>
      <c r="K16" s="122">
        <f>+J16</f>
        <v>0</v>
      </c>
      <c r="L16" s="110">
        <f>+K16/B16</f>
        <v>0</v>
      </c>
      <c r="M16" s="94">
        <v>3.33</v>
      </c>
      <c r="N16" s="96">
        <f>+S16*T16+S17*T17+S18*T18</f>
        <v>0.25</v>
      </c>
      <c r="O16" s="2" t="s">
        <v>63</v>
      </c>
      <c r="P16" s="22"/>
      <c r="Q16" s="9">
        <v>44562</v>
      </c>
      <c r="R16" s="9">
        <v>44803</v>
      </c>
      <c r="S16" s="14">
        <v>0.25</v>
      </c>
      <c r="T16" s="12">
        <v>1</v>
      </c>
      <c r="U16" s="91" t="s">
        <v>202</v>
      </c>
    </row>
    <row r="17" spans="1:21" ht="30" x14ac:dyDescent="0.25">
      <c r="A17" s="148"/>
      <c r="B17" s="126"/>
      <c r="C17" s="126"/>
      <c r="D17" s="126"/>
      <c r="E17" s="126"/>
      <c r="F17" s="126"/>
      <c r="G17" s="126"/>
      <c r="H17" s="126"/>
      <c r="I17" s="126"/>
      <c r="J17" s="126"/>
      <c r="K17" s="123"/>
      <c r="L17" s="115"/>
      <c r="M17" s="104"/>
      <c r="N17" s="105"/>
      <c r="O17" s="24" t="s">
        <v>64</v>
      </c>
      <c r="P17" s="26">
        <v>2850000000</v>
      </c>
      <c r="Q17" s="25">
        <v>44743</v>
      </c>
      <c r="R17" s="9">
        <v>44865</v>
      </c>
      <c r="S17" s="14">
        <v>0.3</v>
      </c>
      <c r="T17" s="12">
        <v>0</v>
      </c>
      <c r="U17" s="93"/>
    </row>
    <row r="18" spans="1:21" ht="30" x14ac:dyDescent="0.25">
      <c r="A18" s="149"/>
      <c r="B18" s="85"/>
      <c r="C18" s="85"/>
      <c r="D18" s="85"/>
      <c r="E18" s="85"/>
      <c r="F18" s="85"/>
      <c r="G18" s="85"/>
      <c r="H18" s="85"/>
      <c r="I18" s="85"/>
      <c r="J18" s="85"/>
      <c r="K18" s="124"/>
      <c r="L18" s="111"/>
      <c r="M18" s="95"/>
      <c r="N18" s="97"/>
      <c r="O18" s="2" t="s">
        <v>65</v>
      </c>
      <c r="P18" s="23"/>
      <c r="Q18" s="9">
        <v>44773</v>
      </c>
      <c r="R18" s="9">
        <v>44926</v>
      </c>
      <c r="S18" s="14">
        <v>0.45</v>
      </c>
      <c r="T18" s="12">
        <v>0</v>
      </c>
      <c r="U18" s="92"/>
    </row>
    <row r="19" spans="1:21" ht="60" x14ac:dyDescent="0.25">
      <c r="A19" s="150" t="s">
        <v>70</v>
      </c>
      <c r="B19" s="86">
        <v>1</v>
      </c>
      <c r="C19" s="86">
        <v>0</v>
      </c>
      <c r="D19" s="86">
        <v>0</v>
      </c>
      <c r="E19" s="86">
        <v>0</v>
      </c>
      <c r="F19" s="86">
        <v>0</v>
      </c>
      <c r="G19" s="86">
        <v>0</v>
      </c>
      <c r="H19" s="86"/>
      <c r="I19" s="86">
        <v>1</v>
      </c>
      <c r="J19" s="86"/>
      <c r="K19" s="86">
        <v>0</v>
      </c>
      <c r="L19" s="110">
        <f>+K19/B19</f>
        <v>0</v>
      </c>
      <c r="M19" s="164">
        <v>3.33</v>
      </c>
      <c r="N19" s="96">
        <f>+S19*T19+S20*T20+S21*T21</f>
        <v>0.67500000000000004</v>
      </c>
      <c r="O19" s="2" t="s">
        <v>72</v>
      </c>
      <c r="P19" s="19">
        <v>172500000</v>
      </c>
      <c r="Q19" s="9">
        <v>44652</v>
      </c>
      <c r="R19" s="9">
        <v>44803</v>
      </c>
      <c r="S19" s="14">
        <v>0.5</v>
      </c>
      <c r="T19" s="12">
        <v>0.75</v>
      </c>
      <c r="U19" s="153" t="s">
        <v>214</v>
      </c>
    </row>
    <row r="20" spans="1:21" ht="60" x14ac:dyDescent="0.25">
      <c r="A20" s="151"/>
      <c r="B20" s="89"/>
      <c r="C20" s="89"/>
      <c r="D20" s="89"/>
      <c r="E20" s="89"/>
      <c r="F20" s="89"/>
      <c r="G20" s="89"/>
      <c r="H20" s="89"/>
      <c r="I20" s="89"/>
      <c r="J20" s="89"/>
      <c r="K20" s="89"/>
      <c r="L20" s="115"/>
      <c r="M20" s="165"/>
      <c r="N20" s="105"/>
      <c r="O20" s="2" t="s">
        <v>73</v>
      </c>
      <c r="P20" s="19"/>
      <c r="Q20" s="9">
        <v>44576</v>
      </c>
      <c r="R20" s="9">
        <v>44742</v>
      </c>
      <c r="S20" s="14">
        <v>0.3</v>
      </c>
      <c r="T20" s="12">
        <v>1</v>
      </c>
      <c r="U20" s="154"/>
    </row>
    <row r="21" spans="1:21" ht="45" customHeight="1" x14ac:dyDescent="0.25">
      <c r="A21" s="151"/>
      <c r="B21" s="87"/>
      <c r="C21" s="87"/>
      <c r="D21" s="87"/>
      <c r="E21" s="87"/>
      <c r="F21" s="87"/>
      <c r="G21" s="87"/>
      <c r="H21" s="87"/>
      <c r="I21" s="87"/>
      <c r="J21" s="87"/>
      <c r="K21" s="87"/>
      <c r="L21" s="111"/>
      <c r="M21" s="165"/>
      <c r="N21" s="105"/>
      <c r="O21" s="156" t="s">
        <v>74</v>
      </c>
      <c r="P21" s="158"/>
      <c r="Q21" s="160">
        <v>44743</v>
      </c>
      <c r="R21" s="160">
        <v>44926</v>
      </c>
      <c r="S21" s="110">
        <v>0.2</v>
      </c>
      <c r="T21" s="162">
        <v>0</v>
      </c>
      <c r="U21" s="154"/>
    </row>
    <row r="22" spans="1:21" x14ac:dyDescent="0.25">
      <c r="A22" s="152"/>
      <c r="B22" s="59">
        <v>2</v>
      </c>
      <c r="C22" s="59">
        <v>0</v>
      </c>
      <c r="D22" s="59">
        <v>0</v>
      </c>
      <c r="E22" s="59">
        <v>1</v>
      </c>
      <c r="F22" s="59">
        <v>1</v>
      </c>
      <c r="G22" s="59">
        <v>2</v>
      </c>
      <c r="H22" s="59"/>
      <c r="I22" s="59">
        <v>2</v>
      </c>
      <c r="J22" s="59"/>
      <c r="K22" s="59">
        <f>+F22</f>
        <v>1</v>
      </c>
      <c r="L22" s="65">
        <f>+K22/B22</f>
        <v>0.5</v>
      </c>
      <c r="M22" s="166"/>
      <c r="N22" s="97"/>
      <c r="O22" s="157"/>
      <c r="P22" s="159"/>
      <c r="Q22" s="161"/>
      <c r="R22" s="161"/>
      <c r="S22" s="111"/>
      <c r="T22" s="163"/>
      <c r="U22" s="155"/>
    </row>
    <row r="23" spans="1:21" x14ac:dyDescent="0.25">
      <c r="A23" s="167" t="s">
        <v>108</v>
      </c>
      <c r="B23" s="86">
        <v>6</v>
      </c>
      <c r="C23" s="86">
        <v>0</v>
      </c>
      <c r="D23" s="86">
        <v>0</v>
      </c>
      <c r="E23" s="86">
        <v>3</v>
      </c>
      <c r="F23" s="86">
        <v>5</v>
      </c>
      <c r="G23" s="86">
        <v>5</v>
      </c>
      <c r="H23" s="86"/>
      <c r="I23" s="86">
        <v>6</v>
      </c>
      <c r="J23" s="86"/>
      <c r="K23" s="86">
        <f>+F23</f>
        <v>5</v>
      </c>
      <c r="L23" s="110">
        <f>+K23/B23</f>
        <v>0.83333333333333337</v>
      </c>
      <c r="M23" s="94">
        <v>6</v>
      </c>
      <c r="N23" s="96">
        <f>+S23*T23+S24*T24</f>
        <v>0.74665000000000004</v>
      </c>
      <c r="O23" s="2" t="s">
        <v>110</v>
      </c>
      <c r="P23" s="19">
        <v>291500000</v>
      </c>
      <c r="Q23" s="9">
        <v>44652</v>
      </c>
      <c r="R23" s="9">
        <v>44926</v>
      </c>
      <c r="S23" s="14">
        <v>0.5</v>
      </c>
      <c r="T23" s="12">
        <v>0.83330000000000004</v>
      </c>
      <c r="U23" s="91" t="s">
        <v>215</v>
      </c>
    </row>
    <row r="24" spans="1:21" ht="63" customHeight="1" x14ac:dyDescent="0.25">
      <c r="A24" s="168"/>
      <c r="B24" s="87"/>
      <c r="C24" s="87"/>
      <c r="D24" s="87"/>
      <c r="E24" s="87"/>
      <c r="F24" s="87"/>
      <c r="G24" s="87"/>
      <c r="H24" s="87"/>
      <c r="I24" s="87"/>
      <c r="J24" s="87"/>
      <c r="K24" s="87"/>
      <c r="L24" s="111"/>
      <c r="M24" s="95"/>
      <c r="N24" s="97"/>
      <c r="O24" s="2" t="s">
        <v>112</v>
      </c>
      <c r="P24" s="19"/>
      <c r="Q24" s="9">
        <v>44652</v>
      </c>
      <c r="R24" s="9">
        <v>44926</v>
      </c>
      <c r="S24" s="14">
        <v>0.5</v>
      </c>
      <c r="T24" s="12">
        <v>0.66</v>
      </c>
      <c r="U24" s="92"/>
    </row>
    <row r="25" spans="1:21" x14ac:dyDescent="0.25">
      <c r="N25" s="10">
        <f>AVERAGE(N12:N24)</f>
        <v>0.57592999999999994</v>
      </c>
    </row>
  </sheetData>
  <mergeCells count="78">
    <mergeCell ref="F23:F24"/>
    <mergeCell ref="G23:G24"/>
    <mergeCell ref="H23:H24"/>
    <mergeCell ref="U23:U24"/>
    <mergeCell ref="I23:I24"/>
    <mergeCell ref="J23:J24"/>
    <mergeCell ref="K23:K24"/>
    <mergeCell ref="L23:L24"/>
    <mergeCell ref="M23:M24"/>
    <mergeCell ref="N23:N24"/>
    <mergeCell ref="A23:A24"/>
    <mergeCell ref="B23:B24"/>
    <mergeCell ref="C23:C24"/>
    <mergeCell ref="D23:D24"/>
    <mergeCell ref="E23:E24"/>
    <mergeCell ref="F19:F21"/>
    <mergeCell ref="G19:G21"/>
    <mergeCell ref="N19:N22"/>
    <mergeCell ref="U19:U22"/>
    <mergeCell ref="O21:O22"/>
    <mergeCell ref="P21:P22"/>
    <mergeCell ref="Q21:Q22"/>
    <mergeCell ref="R21:R22"/>
    <mergeCell ref="S21:S22"/>
    <mergeCell ref="T21:T22"/>
    <mergeCell ref="H19:H21"/>
    <mergeCell ref="I19:I21"/>
    <mergeCell ref="J19:J21"/>
    <mergeCell ref="K19:K21"/>
    <mergeCell ref="L19:L21"/>
    <mergeCell ref="M19:M22"/>
    <mergeCell ref="A19:A22"/>
    <mergeCell ref="B19:B21"/>
    <mergeCell ref="C19:C21"/>
    <mergeCell ref="D19:D21"/>
    <mergeCell ref="E19:E21"/>
    <mergeCell ref="N16:N18"/>
    <mergeCell ref="U16:U18"/>
    <mergeCell ref="A16:A18"/>
    <mergeCell ref="B16:B18"/>
    <mergeCell ref="C16:C18"/>
    <mergeCell ref="D16:D18"/>
    <mergeCell ref="E16:E18"/>
    <mergeCell ref="F16:F18"/>
    <mergeCell ref="G16:G18"/>
    <mergeCell ref="H16:H18"/>
    <mergeCell ref="I16:I18"/>
    <mergeCell ref="F12:F14"/>
    <mergeCell ref="J16:J18"/>
    <mergeCell ref="K16:K18"/>
    <mergeCell ref="L16:L18"/>
    <mergeCell ref="M16:M18"/>
    <mergeCell ref="A12:A14"/>
    <mergeCell ref="B12:B14"/>
    <mergeCell ref="C12:C14"/>
    <mergeCell ref="D12:D14"/>
    <mergeCell ref="E12:E14"/>
    <mergeCell ref="M12:M14"/>
    <mergeCell ref="N12:N14"/>
    <mergeCell ref="U12:U13"/>
    <mergeCell ref="G12:G14"/>
    <mergeCell ref="H12:H14"/>
    <mergeCell ref="I12:I14"/>
    <mergeCell ref="J12:J14"/>
    <mergeCell ref="K12:K14"/>
    <mergeCell ref="L12:L14"/>
    <mergeCell ref="A8:U8"/>
    <mergeCell ref="A9:A11"/>
    <mergeCell ref="B9:K9"/>
    <mergeCell ref="M9:N9"/>
    <mergeCell ref="O9:T9"/>
    <mergeCell ref="U9:U11"/>
    <mergeCell ref="C10:D10"/>
    <mergeCell ref="E10:F10"/>
    <mergeCell ref="G10:H10"/>
    <mergeCell ref="I10:J10"/>
    <mergeCell ref="K10:L10"/>
    <mergeCell ref="K11:L11"/>
  </mergeCells>
  <conditionalFormatting sqref="N12:N19 N23:N39">
    <cfRule type="cellIs" dxfId="35" priority="1" operator="between">
      <formula>0.7501</formula>
      <formula>1</formula>
    </cfRule>
    <cfRule type="cellIs" dxfId="34" priority="2" operator="between">
      <formula>0.001</formula>
      <formula>0.5</formula>
    </cfRule>
    <cfRule type="cellIs" dxfId="33" priority="3" operator="between">
      <formula>50%</formula>
      <formula>75%</formula>
    </cfRule>
  </conditionalFormatting>
  <pageMargins left="0.75" right="0.75" top="1" bottom="1" header="0.5" footer="0.5"/>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3"/>
  <sheetViews>
    <sheetView showGridLines="0" topLeftCell="A9" workbookViewId="0">
      <pane xSplit="1" ySplit="3" topLeftCell="B12" activePane="bottomRight" state="frozen"/>
      <selection activeCell="A9" sqref="A9"/>
      <selection pane="topRight" activeCell="B9" sqref="B9"/>
      <selection pane="bottomLeft" activeCell="A12" sqref="A12"/>
      <selection pane="bottomRight" activeCell="N24" sqref="N24"/>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3" x14ac:dyDescent="0.25">
      <c r="Q1" s="7"/>
    </row>
    <row r="2" spans="1:23" ht="16.5" x14ac:dyDescent="0.25">
      <c r="Q2" s="8"/>
    </row>
    <row r="8" spans="1:23" ht="58.5" customHeight="1" x14ac:dyDescent="0.25">
      <c r="A8" s="106" t="s">
        <v>217</v>
      </c>
      <c r="B8" s="106"/>
      <c r="C8" s="106"/>
      <c r="D8" s="106"/>
      <c r="E8" s="106"/>
      <c r="F8" s="106"/>
      <c r="G8" s="106"/>
      <c r="H8" s="106"/>
      <c r="I8" s="106"/>
      <c r="J8" s="106"/>
      <c r="K8" s="106"/>
      <c r="L8" s="106"/>
      <c r="M8" s="106"/>
      <c r="N8" s="106"/>
      <c r="O8" s="106"/>
      <c r="P8" s="106"/>
      <c r="Q8" s="106"/>
      <c r="R8" s="106"/>
      <c r="S8" s="106"/>
      <c r="T8" s="106"/>
      <c r="U8" s="106"/>
    </row>
    <row r="9" spans="1:23" ht="30" customHeight="1" x14ac:dyDescent="0.25">
      <c r="A9" s="77" t="s">
        <v>236</v>
      </c>
      <c r="B9" s="107" t="s">
        <v>238</v>
      </c>
      <c r="C9" s="80"/>
      <c r="D9" s="80"/>
      <c r="E9" s="80"/>
      <c r="F9" s="80"/>
      <c r="G9" s="80"/>
      <c r="H9" s="80"/>
      <c r="I9" s="80"/>
      <c r="J9" s="80"/>
      <c r="K9" s="108"/>
      <c r="L9" s="51"/>
      <c r="M9" s="107" t="s">
        <v>5</v>
      </c>
      <c r="N9" s="108"/>
      <c r="O9" s="79" t="s">
        <v>221</v>
      </c>
      <c r="P9" s="80"/>
      <c r="Q9" s="80"/>
      <c r="R9" s="80"/>
      <c r="S9" s="80"/>
      <c r="T9" s="81"/>
      <c r="U9" s="82" t="s">
        <v>223</v>
      </c>
    </row>
    <row r="10" spans="1:23" ht="30" customHeight="1" x14ac:dyDescent="0.25">
      <c r="A10" s="142"/>
      <c r="B10" s="49"/>
      <c r="C10" s="135" t="s">
        <v>239</v>
      </c>
      <c r="D10" s="136"/>
      <c r="E10" s="135" t="s">
        <v>240</v>
      </c>
      <c r="F10" s="136"/>
      <c r="G10" s="135" t="s">
        <v>241</v>
      </c>
      <c r="H10" s="136"/>
      <c r="I10" s="135" t="s">
        <v>242</v>
      </c>
      <c r="J10" s="136"/>
      <c r="K10" s="144" t="s">
        <v>244</v>
      </c>
      <c r="L10" s="72"/>
      <c r="M10" s="49"/>
      <c r="N10" s="50"/>
      <c r="O10" s="67"/>
      <c r="P10" s="67"/>
      <c r="Q10" s="67"/>
      <c r="R10" s="67"/>
      <c r="S10" s="67"/>
      <c r="T10" s="68"/>
      <c r="U10" s="143"/>
    </row>
    <row r="11" spans="1:23" ht="30" x14ac:dyDescent="0.25">
      <c r="A11" s="78"/>
      <c r="B11" s="66" t="s">
        <v>224</v>
      </c>
      <c r="C11" s="66" t="s">
        <v>243</v>
      </c>
      <c r="D11" s="66" t="s">
        <v>2</v>
      </c>
      <c r="E11" s="66" t="s">
        <v>243</v>
      </c>
      <c r="F11" s="66" t="s">
        <v>2</v>
      </c>
      <c r="G11" s="66" t="s">
        <v>243</v>
      </c>
      <c r="H11" s="66" t="s">
        <v>2</v>
      </c>
      <c r="I11" s="66" t="s">
        <v>243</v>
      </c>
      <c r="J11" s="66" t="s">
        <v>2</v>
      </c>
      <c r="K11" s="70" t="s">
        <v>245</v>
      </c>
      <c r="L11" s="72"/>
      <c r="M11" s="66" t="s">
        <v>4</v>
      </c>
      <c r="N11" s="31" t="s">
        <v>2</v>
      </c>
      <c r="O11" s="30" t="s">
        <v>222</v>
      </c>
      <c r="P11" s="37" t="s">
        <v>213</v>
      </c>
      <c r="Q11" s="36" t="s">
        <v>191</v>
      </c>
      <c r="R11" s="36" t="s">
        <v>192</v>
      </c>
      <c r="S11" s="30" t="s">
        <v>4</v>
      </c>
      <c r="T11" s="30" t="s">
        <v>2</v>
      </c>
      <c r="U11" s="83"/>
    </row>
    <row r="12" spans="1:23" ht="30" customHeight="1" x14ac:dyDescent="0.25">
      <c r="A12" s="167" t="s">
        <v>225</v>
      </c>
      <c r="B12" s="86">
        <v>8</v>
      </c>
      <c r="C12" s="86">
        <v>2</v>
      </c>
      <c r="D12" s="86">
        <v>3</v>
      </c>
      <c r="E12" s="86">
        <v>6</v>
      </c>
      <c r="F12" s="86">
        <v>5</v>
      </c>
      <c r="G12" s="86">
        <v>0</v>
      </c>
      <c r="H12" s="86"/>
      <c r="I12" s="86">
        <v>0</v>
      </c>
      <c r="J12" s="86"/>
      <c r="K12" s="86">
        <v>5</v>
      </c>
      <c r="L12" s="110">
        <f>(D12+F12+H12+J12)/B12</f>
        <v>1</v>
      </c>
      <c r="M12" s="94">
        <v>3.8</v>
      </c>
      <c r="N12" s="110">
        <f>+S12*T12+S13*T13</f>
        <v>0.41500000000000004</v>
      </c>
      <c r="O12" s="56" t="s">
        <v>14</v>
      </c>
      <c r="P12" s="32"/>
      <c r="Q12" s="33">
        <v>44593</v>
      </c>
      <c r="R12" s="33">
        <v>44926</v>
      </c>
      <c r="S12" s="34">
        <v>0.5</v>
      </c>
      <c r="T12" s="35">
        <v>0.5</v>
      </c>
      <c r="U12" s="91" t="s">
        <v>198</v>
      </c>
    </row>
    <row r="13" spans="1:23" ht="42.75" customHeight="1" x14ac:dyDescent="0.25">
      <c r="A13" s="168"/>
      <c r="B13" s="87"/>
      <c r="C13" s="87"/>
      <c r="D13" s="87"/>
      <c r="E13" s="87"/>
      <c r="F13" s="87"/>
      <c r="G13" s="87"/>
      <c r="H13" s="87"/>
      <c r="I13" s="87"/>
      <c r="J13" s="87"/>
      <c r="K13" s="87"/>
      <c r="L13" s="111"/>
      <c r="M13" s="95"/>
      <c r="N13" s="111"/>
      <c r="O13" s="2" t="s">
        <v>15</v>
      </c>
      <c r="P13" s="19"/>
      <c r="Q13" s="9">
        <v>44593</v>
      </c>
      <c r="R13" s="33">
        <v>44926</v>
      </c>
      <c r="S13" s="14">
        <v>0.5</v>
      </c>
      <c r="T13" s="15">
        <v>0.33</v>
      </c>
      <c r="U13" s="93"/>
    </row>
    <row r="14" spans="1:23" ht="45" x14ac:dyDescent="0.25">
      <c r="A14" s="3" t="s">
        <v>82</v>
      </c>
      <c r="B14" s="57">
        <v>3</v>
      </c>
      <c r="C14" s="57">
        <v>0</v>
      </c>
      <c r="D14" s="57">
        <v>3</v>
      </c>
      <c r="E14" s="57">
        <v>0</v>
      </c>
      <c r="F14" s="57">
        <v>0</v>
      </c>
      <c r="G14" s="57">
        <v>0</v>
      </c>
      <c r="H14" s="57">
        <v>0</v>
      </c>
      <c r="I14" s="57">
        <v>3</v>
      </c>
      <c r="J14" s="57"/>
      <c r="K14" s="57">
        <f>+D14</f>
        <v>3</v>
      </c>
      <c r="L14" s="64">
        <f>+K14/B14</f>
        <v>1</v>
      </c>
      <c r="M14" s="5">
        <v>3.8</v>
      </c>
      <c r="N14" s="11">
        <f>+S14*T14</f>
        <v>0.33329999999999999</v>
      </c>
      <c r="O14" s="2" t="s">
        <v>83</v>
      </c>
      <c r="P14" s="19"/>
      <c r="Q14" s="9">
        <v>44621</v>
      </c>
      <c r="R14" s="9">
        <v>44926</v>
      </c>
      <c r="S14" s="14">
        <v>1</v>
      </c>
      <c r="T14" s="12">
        <v>0.33329999999999999</v>
      </c>
      <c r="U14" s="16" t="s">
        <v>204</v>
      </c>
    </row>
    <row r="15" spans="1:23" ht="30" x14ac:dyDescent="0.25">
      <c r="A15" s="137" t="s">
        <v>231</v>
      </c>
      <c r="B15" s="89">
        <v>12</v>
      </c>
      <c r="C15" s="169">
        <v>0</v>
      </c>
      <c r="D15" s="169">
        <v>3</v>
      </c>
      <c r="E15" s="169">
        <v>0</v>
      </c>
      <c r="F15" s="169">
        <v>3</v>
      </c>
      <c r="G15" s="169">
        <v>0</v>
      </c>
      <c r="H15" s="169"/>
      <c r="I15" s="169">
        <v>12</v>
      </c>
      <c r="J15" s="169"/>
      <c r="K15" s="89">
        <f>+F15</f>
        <v>3</v>
      </c>
      <c r="L15" s="110">
        <f>+K15/B15</f>
        <v>0.25</v>
      </c>
      <c r="M15" s="94">
        <v>3.8</v>
      </c>
      <c r="N15" s="96">
        <f>+S15*T15+S16*T16</f>
        <v>0.42499999999999999</v>
      </c>
      <c r="O15" s="2" t="s">
        <v>90</v>
      </c>
      <c r="P15" s="42">
        <v>700000000</v>
      </c>
      <c r="Q15" s="9">
        <v>44621</v>
      </c>
      <c r="R15" s="9">
        <v>44926</v>
      </c>
      <c r="S15" s="14">
        <v>0.5</v>
      </c>
      <c r="T15" s="12">
        <v>0.5</v>
      </c>
      <c r="U15" s="91" t="s">
        <v>233</v>
      </c>
      <c r="W15">
        <f>+S15*T15</f>
        <v>0.25</v>
      </c>
    </row>
    <row r="16" spans="1:23" ht="27" customHeight="1" x14ac:dyDescent="0.25">
      <c r="A16" s="138"/>
      <c r="B16" s="87"/>
      <c r="C16" s="87"/>
      <c r="D16" s="87"/>
      <c r="E16" s="87"/>
      <c r="F16" s="87"/>
      <c r="G16" s="87"/>
      <c r="H16" s="87"/>
      <c r="I16" s="87"/>
      <c r="J16" s="87"/>
      <c r="K16" s="87"/>
      <c r="L16" s="111"/>
      <c r="M16" s="95"/>
      <c r="N16" s="97"/>
      <c r="O16" s="2" t="s">
        <v>190</v>
      </c>
      <c r="P16" s="32"/>
      <c r="Q16" s="9">
        <v>44621</v>
      </c>
      <c r="R16" s="9">
        <v>44926</v>
      </c>
      <c r="S16" s="14">
        <v>0.5</v>
      </c>
      <c r="T16" s="12">
        <v>0.35</v>
      </c>
      <c r="U16" s="92"/>
      <c r="W16">
        <f>+S16*T16</f>
        <v>0.17499999999999999</v>
      </c>
    </row>
    <row r="17" spans="1:21" ht="30" x14ac:dyDescent="0.25">
      <c r="A17" s="137" t="s">
        <v>92</v>
      </c>
      <c r="B17" s="86">
        <v>5</v>
      </c>
      <c r="C17" s="86">
        <v>0</v>
      </c>
      <c r="D17" s="86">
        <v>0</v>
      </c>
      <c r="E17" s="86">
        <v>3</v>
      </c>
      <c r="F17" s="86">
        <v>3</v>
      </c>
      <c r="G17" s="86">
        <v>0</v>
      </c>
      <c r="H17" s="86"/>
      <c r="I17" s="86">
        <v>2</v>
      </c>
      <c r="J17" s="86"/>
      <c r="K17" s="86">
        <v>3</v>
      </c>
      <c r="L17" s="110">
        <f>+K17/B17</f>
        <v>0.6</v>
      </c>
      <c r="M17" s="94">
        <v>3.8</v>
      </c>
      <c r="N17" s="96">
        <f>+S17*T17+S18*T18</f>
        <v>0.52500000000000002</v>
      </c>
      <c r="O17" s="2" t="s">
        <v>94</v>
      </c>
      <c r="P17" s="102">
        <v>700000000</v>
      </c>
      <c r="Q17" s="9">
        <v>44562</v>
      </c>
      <c r="R17" s="9">
        <v>44926</v>
      </c>
      <c r="S17" s="14">
        <v>0.5</v>
      </c>
      <c r="T17" s="12">
        <v>0.8</v>
      </c>
      <c r="U17" s="91" t="s">
        <v>234</v>
      </c>
    </row>
    <row r="18" spans="1:21" ht="45" x14ac:dyDescent="0.25">
      <c r="A18" s="138"/>
      <c r="B18" s="87"/>
      <c r="C18" s="87"/>
      <c r="D18" s="87"/>
      <c r="E18" s="87"/>
      <c r="F18" s="87"/>
      <c r="G18" s="87"/>
      <c r="H18" s="87"/>
      <c r="I18" s="87"/>
      <c r="J18" s="87"/>
      <c r="K18" s="87"/>
      <c r="L18" s="111"/>
      <c r="M18" s="95"/>
      <c r="N18" s="97"/>
      <c r="O18" s="2" t="s">
        <v>95</v>
      </c>
      <c r="P18" s="103"/>
      <c r="Q18" s="9">
        <v>44562</v>
      </c>
      <c r="R18" s="9">
        <v>44926</v>
      </c>
      <c r="S18" s="14">
        <v>0.5</v>
      </c>
      <c r="T18" s="12">
        <v>0.25</v>
      </c>
      <c r="U18" s="92"/>
    </row>
    <row r="19" spans="1:21" ht="30" x14ac:dyDescent="0.25">
      <c r="A19" s="137" t="s">
        <v>99</v>
      </c>
      <c r="B19" s="86">
        <v>5</v>
      </c>
      <c r="C19" s="86">
        <v>0</v>
      </c>
      <c r="D19" s="86">
        <v>0</v>
      </c>
      <c r="E19" s="86">
        <v>3</v>
      </c>
      <c r="F19" s="86">
        <v>0</v>
      </c>
      <c r="G19" s="86">
        <v>0</v>
      </c>
      <c r="H19" s="86"/>
      <c r="I19" s="86">
        <v>2</v>
      </c>
      <c r="J19" s="86"/>
      <c r="K19" s="86">
        <f>+F19</f>
        <v>0</v>
      </c>
      <c r="L19" s="110">
        <f>+K19/B19</f>
        <v>0</v>
      </c>
      <c r="M19" s="94">
        <v>6</v>
      </c>
      <c r="N19" s="96">
        <f>+S19*T19+S20*T20</f>
        <v>0.16664999999999999</v>
      </c>
      <c r="O19" s="2" t="s">
        <v>101</v>
      </c>
      <c r="P19" s="19"/>
      <c r="Q19" s="9">
        <v>44652</v>
      </c>
      <c r="R19" s="9">
        <v>44926</v>
      </c>
      <c r="S19" s="14">
        <v>0.5</v>
      </c>
      <c r="T19" s="12">
        <v>0.33329999999999999</v>
      </c>
      <c r="U19" s="91" t="s">
        <v>207</v>
      </c>
    </row>
    <row r="20" spans="1:21" x14ac:dyDescent="0.25">
      <c r="A20" s="138"/>
      <c r="B20" s="87"/>
      <c r="C20" s="87"/>
      <c r="D20" s="87"/>
      <c r="E20" s="87"/>
      <c r="F20" s="87"/>
      <c r="G20" s="87"/>
      <c r="H20" s="87"/>
      <c r="I20" s="87"/>
      <c r="J20" s="87"/>
      <c r="K20" s="87"/>
      <c r="L20" s="111"/>
      <c r="M20" s="95"/>
      <c r="N20" s="97"/>
      <c r="O20" s="2" t="s">
        <v>102</v>
      </c>
      <c r="P20" s="19"/>
      <c r="Q20" s="9">
        <v>44743</v>
      </c>
      <c r="R20" s="9">
        <v>44926</v>
      </c>
      <c r="S20" s="14">
        <v>0.5</v>
      </c>
      <c r="T20" s="12">
        <v>0</v>
      </c>
      <c r="U20" s="92"/>
    </row>
    <row r="21" spans="1:21" ht="39" customHeight="1" x14ac:dyDescent="0.25">
      <c r="A21" s="137" t="s">
        <v>103</v>
      </c>
      <c r="B21" s="86">
        <v>3</v>
      </c>
      <c r="C21" s="86">
        <v>0</v>
      </c>
      <c r="D21" s="86">
        <v>0</v>
      </c>
      <c r="E21" s="86">
        <v>0</v>
      </c>
      <c r="F21" s="86">
        <v>0</v>
      </c>
      <c r="G21" s="86">
        <v>0</v>
      </c>
      <c r="H21" s="86"/>
      <c r="I21" s="86">
        <v>3</v>
      </c>
      <c r="J21" s="86"/>
      <c r="K21" s="86">
        <f>+F21</f>
        <v>0</v>
      </c>
      <c r="L21" s="110">
        <f>+K21/B21</f>
        <v>0</v>
      </c>
      <c r="M21" s="94">
        <v>3.8</v>
      </c>
      <c r="N21" s="96">
        <f>+S21*T21+S22*T22</f>
        <v>0.32500000000000001</v>
      </c>
      <c r="O21" s="2" t="s">
        <v>105</v>
      </c>
      <c r="P21" s="19"/>
      <c r="Q21" s="9">
        <v>44621</v>
      </c>
      <c r="R21" s="9">
        <v>44926</v>
      </c>
      <c r="S21" s="14">
        <v>0.5</v>
      </c>
      <c r="T21" s="12">
        <v>0.5</v>
      </c>
      <c r="U21" s="91" t="s">
        <v>208</v>
      </c>
    </row>
    <row r="22" spans="1:21" ht="58.5" customHeight="1" x14ac:dyDescent="0.25">
      <c r="A22" s="138"/>
      <c r="B22" s="87"/>
      <c r="C22" s="87"/>
      <c r="D22" s="87"/>
      <c r="E22" s="87"/>
      <c r="F22" s="87"/>
      <c r="G22" s="87"/>
      <c r="H22" s="87"/>
      <c r="I22" s="87"/>
      <c r="J22" s="87"/>
      <c r="K22" s="87"/>
      <c r="L22" s="111"/>
      <c r="M22" s="95"/>
      <c r="N22" s="97"/>
      <c r="O22" s="2" t="s">
        <v>106</v>
      </c>
      <c r="P22" s="19"/>
      <c r="Q22" s="9">
        <v>44621</v>
      </c>
      <c r="R22" s="9">
        <v>44926</v>
      </c>
      <c r="S22" s="14">
        <v>0.5</v>
      </c>
      <c r="T22" s="12">
        <v>0.15</v>
      </c>
      <c r="U22" s="92"/>
    </row>
    <row r="23" spans="1:21" x14ac:dyDescent="0.25">
      <c r="N23" s="10">
        <f>AVERAGE(N12:N22)</f>
        <v>0.36499166666666666</v>
      </c>
    </row>
  </sheetData>
  <mergeCells count="88">
    <mergeCell ref="F19:F20"/>
    <mergeCell ref="N21:N22"/>
    <mergeCell ref="U21:U22"/>
    <mergeCell ref="H21:H22"/>
    <mergeCell ref="I21:I22"/>
    <mergeCell ref="J21:J22"/>
    <mergeCell ref="K21:K22"/>
    <mergeCell ref="L21:L22"/>
    <mergeCell ref="M21:M22"/>
    <mergeCell ref="A19:A20"/>
    <mergeCell ref="B19:B20"/>
    <mergeCell ref="C19:C20"/>
    <mergeCell ref="D19:D20"/>
    <mergeCell ref="E19:E20"/>
    <mergeCell ref="M19:M20"/>
    <mergeCell ref="N19:N20"/>
    <mergeCell ref="U19:U20"/>
    <mergeCell ref="A21:A22"/>
    <mergeCell ref="B21:B22"/>
    <mergeCell ref="C21:C22"/>
    <mergeCell ref="D21:D22"/>
    <mergeCell ref="E21:E22"/>
    <mergeCell ref="F21:F22"/>
    <mergeCell ref="G21:G22"/>
    <mergeCell ref="G19:G20"/>
    <mergeCell ref="H19:H20"/>
    <mergeCell ref="I19:I20"/>
    <mergeCell ref="J19:J20"/>
    <mergeCell ref="K19:K20"/>
    <mergeCell ref="L19:L20"/>
    <mergeCell ref="L15:L16"/>
    <mergeCell ref="M15:M16"/>
    <mergeCell ref="N15:N16"/>
    <mergeCell ref="U17:U18"/>
    <mergeCell ref="J17:J18"/>
    <mergeCell ref="K17:K18"/>
    <mergeCell ref="L17:L18"/>
    <mergeCell ref="M17:M18"/>
    <mergeCell ref="N17:N18"/>
    <mergeCell ref="P17:P18"/>
    <mergeCell ref="F15:F16"/>
    <mergeCell ref="G15:G16"/>
    <mergeCell ref="H15:H16"/>
    <mergeCell ref="U15:U16"/>
    <mergeCell ref="A17:A18"/>
    <mergeCell ref="B17:B18"/>
    <mergeCell ref="C17:C18"/>
    <mergeCell ref="D17:D18"/>
    <mergeCell ref="E17:E18"/>
    <mergeCell ref="F17:F18"/>
    <mergeCell ref="G17:G18"/>
    <mergeCell ref="H17:H18"/>
    <mergeCell ref="I17:I18"/>
    <mergeCell ref="I15:I16"/>
    <mergeCell ref="J15:J16"/>
    <mergeCell ref="K15:K16"/>
    <mergeCell ref="A15:A16"/>
    <mergeCell ref="B15:B16"/>
    <mergeCell ref="C15:C16"/>
    <mergeCell ref="D15:D16"/>
    <mergeCell ref="E15:E16"/>
    <mergeCell ref="F12:F13"/>
    <mergeCell ref="G12:G13"/>
    <mergeCell ref="H12:H13"/>
    <mergeCell ref="U12:U13"/>
    <mergeCell ref="I12:I13"/>
    <mergeCell ref="J12:J13"/>
    <mergeCell ref="K12:K13"/>
    <mergeCell ref="L12:L13"/>
    <mergeCell ref="M12:M13"/>
    <mergeCell ref="N12:N13"/>
    <mergeCell ref="A12:A13"/>
    <mergeCell ref="B12:B13"/>
    <mergeCell ref="C12:C13"/>
    <mergeCell ref="D12:D13"/>
    <mergeCell ref="E12:E13"/>
    <mergeCell ref="A8:U8"/>
    <mergeCell ref="A9:A11"/>
    <mergeCell ref="B9:K9"/>
    <mergeCell ref="M9:N9"/>
    <mergeCell ref="O9:T9"/>
    <mergeCell ref="U9:U11"/>
    <mergeCell ref="C10:D10"/>
    <mergeCell ref="E10:F10"/>
    <mergeCell ref="G10:H10"/>
    <mergeCell ref="I10:J10"/>
    <mergeCell ref="K10:L10"/>
    <mergeCell ref="K11:L11"/>
  </mergeCells>
  <conditionalFormatting sqref="N12:N37">
    <cfRule type="cellIs" dxfId="32" priority="1" operator="between">
      <formula>0.7501</formula>
      <formula>1</formula>
    </cfRule>
    <cfRule type="cellIs" dxfId="31" priority="2" operator="between">
      <formula>0.001</formula>
      <formula>0.5</formula>
    </cfRule>
    <cfRule type="cellIs" dxfId="30" priority="3" operator="between">
      <formula>50%</formula>
      <formula>75%</formula>
    </cfRule>
  </conditionalFormatting>
  <pageMargins left="0.75" right="0.75" top="1" bottom="1" header="0.5" footer="0.5"/>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2"/>
  <sheetViews>
    <sheetView showGridLines="0" topLeftCell="A9" workbookViewId="0">
      <pane xSplit="1" ySplit="3" topLeftCell="B12" activePane="bottomRight" state="frozen"/>
      <selection activeCell="A9" sqref="A9"/>
      <selection pane="topRight" activeCell="B9" sqref="B9"/>
      <selection pane="bottomLeft" activeCell="A12" sqref="A12"/>
      <selection pane="bottomRight" activeCell="N23" sqref="N23"/>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06" t="s">
        <v>217</v>
      </c>
      <c r="B8" s="106"/>
      <c r="C8" s="106"/>
      <c r="D8" s="106"/>
      <c r="E8" s="106"/>
      <c r="F8" s="106"/>
      <c r="G8" s="106"/>
      <c r="H8" s="106"/>
      <c r="I8" s="106"/>
      <c r="J8" s="106"/>
      <c r="K8" s="106"/>
      <c r="L8" s="106"/>
      <c r="M8" s="106"/>
      <c r="N8" s="106"/>
      <c r="O8" s="106"/>
      <c r="P8" s="106"/>
      <c r="Q8" s="106"/>
      <c r="R8" s="106"/>
      <c r="S8" s="106"/>
      <c r="T8" s="106"/>
      <c r="U8" s="106"/>
    </row>
    <row r="9" spans="1:21" ht="30" customHeight="1" x14ac:dyDescent="0.25">
      <c r="A9" s="77" t="s">
        <v>236</v>
      </c>
      <c r="B9" s="107" t="s">
        <v>238</v>
      </c>
      <c r="C9" s="80"/>
      <c r="D9" s="80"/>
      <c r="E9" s="80"/>
      <c r="F9" s="80"/>
      <c r="G9" s="80"/>
      <c r="H9" s="80"/>
      <c r="I9" s="80"/>
      <c r="J9" s="80"/>
      <c r="K9" s="108"/>
      <c r="L9" s="51"/>
      <c r="M9" s="107" t="s">
        <v>5</v>
      </c>
      <c r="N9" s="108"/>
      <c r="O9" s="79" t="s">
        <v>221</v>
      </c>
      <c r="P9" s="80"/>
      <c r="Q9" s="80"/>
      <c r="R9" s="80"/>
      <c r="S9" s="80"/>
      <c r="T9" s="81"/>
      <c r="U9" s="82" t="s">
        <v>223</v>
      </c>
    </row>
    <row r="10" spans="1:21" ht="30" customHeight="1" x14ac:dyDescent="0.25">
      <c r="A10" s="142"/>
      <c r="B10" s="49"/>
      <c r="C10" s="135" t="s">
        <v>239</v>
      </c>
      <c r="D10" s="136"/>
      <c r="E10" s="135" t="s">
        <v>240</v>
      </c>
      <c r="F10" s="136"/>
      <c r="G10" s="135" t="s">
        <v>241</v>
      </c>
      <c r="H10" s="136"/>
      <c r="I10" s="135" t="s">
        <v>242</v>
      </c>
      <c r="J10" s="136"/>
      <c r="K10" s="144" t="s">
        <v>244</v>
      </c>
      <c r="L10" s="72"/>
      <c r="M10" s="49"/>
      <c r="N10" s="50"/>
      <c r="O10" s="67"/>
      <c r="P10" s="67"/>
      <c r="Q10" s="67"/>
      <c r="R10" s="67"/>
      <c r="S10" s="67"/>
      <c r="T10" s="68"/>
      <c r="U10" s="143"/>
    </row>
    <row r="11" spans="1:21" ht="30" x14ac:dyDescent="0.25">
      <c r="A11" s="78"/>
      <c r="B11" s="66" t="s">
        <v>224</v>
      </c>
      <c r="C11" s="66" t="s">
        <v>243</v>
      </c>
      <c r="D11" s="66" t="s">
        <v>2</v>
      </c>
      <c r="E11" s="66" t="s">
        <v>243</v>
      </c>
      <c r="F11" s="66" t="s">
        <v>2</v>
      </c>
      <c r="G11" s="66" t="s">
        <v>243</v>
      </c>
      <c r="H11" s="66" t="s">
        <v>2</v>
      </c>
      <c r="I11" s="66" t="s">
        <v>243</v>
      </c>
      <c r="J11" s="66" t="s">
        <v>2</v>
      </c>
      <c r="K11" s="70" t="s">
        <v>245</v>
      </c>
      <c r="L11" s="72"/>
      <c r="M11" s="66" t="s">
        <v>4</v>
      </c>
      <c r="N11" s="31" t="s">
        <v>2</v>
      </c>
      <c r="O11" s="30" t="s">
        <v>222</v>
      </c>
      <c r="P11" s="37" t="s">
        <v>213</v>
      </c>
      <c r="Q11" s="36" t="s">
        <v>191</v>
      </c>
      <c r="R11" s="36" t="s">
        <v>192</v>
      </c>
      <c r="S11" s="30" t="s">
        <v>4</v>
      </c>
      <c r="T11" s="30" t="s">
        <v>2</v>
      </c>
      <c r="U11" s="83"/>
    </row>
    <row r="12" spans="1:21" ht="45" x14ac:dyDescent="0.25">
      <c r="A12" s="112" t="s">
        <v>113</v>
      </c>
      <c r="B12" s="88">
        <v>1</v>
      </c>
      <c r="C12" s="88">
        <v>0.3</v>
      </c>
      <c r="D12" s="88">
        <v>0.4</v>
      </c>
      <c r="E12" s="88">
        <v>0.5</v>
      </c>
      <c r="F12" s="88">
        <v>0.62</v>
      </c>
      <c r="G12" s="88">
        <v>0.75</v>
      </c>
      <c r="H12" s="88"/>
      <c r="I12" s="88">
        <v>1</v>
      </c>
      <c r="J12" s="88"/>
      <c r="K12" s="88">
        <v>0.62</v>
      </c>
      <c r="L12" s="88">
        <f>+K12/B12</f>
        <v>0.62</v>
      </c>
      <c r="M12" s="94">
        <v>3</v>
      </c>
      <c r="N12" s="96">
        <f>+S12*T12+S13*T13+S14*T14</f>
        <v>0.66999999999999993</v>
      </c>
      <c r="O12" s="2" t="s">
        <v>115</v>
      </c>
      <c r="P12" s="19"/>
      <c r="Q12" s="9">
        <v>44562</v>
      </c>
      <c r="R12" s="9">
        <v>44648</v>
      </c>
      <c r="S12" s="14">
        <v>0.3</v>
      </c>
      <c r="T12" s="12">
        <v>1</v>
      </c>
      <c r="U12" s="91" t="s">
        <v>209</v>
      </c>
    </row>
    <row r="13" spans="1:21" ht="45" x14ac:dyDescent="0.25">
      <c r="A13" s="113"/>
      <c r="B13" s="89"/>
      <c r="C13" s="145"/>
      <c r="D13" s="145"/>
      <c r="E13" s="145"/>
      <c r="F13" s="145"/>
      <c r="G13" s="145"/>
      <c r="H13" s="145"/>
      <c r="I13" s="145"/>
      <c r="J13" s="145"/>
      <c r="K13" s="89"/>
      <c r="L13" s="145"/>
      <c r="M13" s="104"/>
      <c r="N13" s="105"/>
      <c r="O13" s="2" t="s">
        <v>116</v>
      </c>
      <c r="P13" s="19"/>
      <c r="Q13" s="9">
        <v>44562</v>
      </c>
      <c r="R13" s="9">
        <v>44926</v>
      </c>
      <c r="S13" s="14">
        <v>0.5</v>
      </c>
      <c r="T13" s="12">
        <v>0.62</v>
      </c>
      <c r="U13" s="93"/>
    </row>
    <row r="14" spans="1:21" ht="45" x14ac:dyDescent="0.25">
      <c r="A14" s="114"/>
      <c r="B14" s="87"/>
      <c r="C14" s="146"/>
      <c r="D14" s="146"/>
      <c r="E14" s="146"/>
      <c r="F14" s="146"/>
      <c r="G14" s="146"/>
      <c r="H14" s="146"/>
      <c r="I14" s="146"/>
      <c r="J14" s="146"/>
      <c r="K14" s="87"/>
      <c r="L14" s="146"/>
      <c r="M14" s="95"/>
      <c r="N14" s="97"/>
      <c r="O14" s="2" t="s">
        <v>117</v>
      </c>
      <c r="P14" s="19"/>
      <c r="Q14" s="9">
        <v>44652</v>
      </c>
      <c r="R14" s="9">
        <v>44926</v>
      </c>
      <c r="S14" s="14">
        <v>0.2</v>
      </c>
      <c r="T14" s="12">
        <v>0.3</v>
      </c>
      <c r="U14" s="92"/>
    </row>
    <row r="15" spans="1:21" ht="45.75" customHeight="1" x14ac:dyDescent="0.25">
      <c r="A15" s="112" t="s">
        <v>128</v>
      </c>
      <c r="B15" s="88">
        <v>1</v>
      </c>
      <c r="C15" s="88">
        <v>0.15</v>
      </c>
      <c r="D15" s="88"/>
      <c r="E15" s="88">
        <v>0.5</v>
      </c>
      <c r="F15" s="88"/>
      <c r="G15" s="88">
        <v>0.75</v>
      </c>
      <c r="H15" s="88"/>
      <c r="I15" s="88">
        <v>1</v>
      </c>
      <c r="J15" s="88"/>
      <c r="K15" s="86">
        <v>40</v>
      </c>
      <c r="L15" s="57"/>
      <c r="M15" s="94">
        <v>6</v>
      </c>
      <c r="N15" s="96">
        <f>+S15*T15+S16*T16+S17*T17+S18*T18+S19*T19+S20*T20+S21*T21</f>
        <v>0.52400000000000002</v>
      </c>
      <c r="O15" s="2" t="s">
        <v>130</v>
      </c>
      <c r="P15" s="19"/>
      <c r="Q15" s="9">
        <v>44593</v>
      </c>
      <c r="R15" s="9">
        <v>44742</v>
      </c>
      <c r="S15" s="14">
        <v>0.05</v>
      </c>
      <c r="T15" s="12">
        <v>1</v>
      </c>
      <c r="U15" s="91" t="s">
        <v>211</v>
      </c>
    </row>
    <row r="16" spans="1:21" ht="45" x14ac:dyDescent="0.25">
      <c r="A16" s="113"/>
      <c r="B16" s="89"/>
      <c r="C16" s="145"/>
      <c r="D16" s="145"/>
      <c r="E16" s="145"/>
      <c r="F16" s="145"/>
      <c r="G16" s="145"/>
      <c r="H16" s="145"/>
      <c r="I16" s="145"/>
      <c r="J16" s="145"/>
      <c r="K16" s="89"/>
      <c r="L16" s="59"/>
      <c r="M16" s="104"/>
      <c r="N16" s="105"/>
      <c r="O16" s="2" t="s">
        <v>131</v>
      </c>
      <c r="P16" s="19"/>
      <c r="Q16" s="9">
        <v>44593</v>
      </c>
      <c r="R16" s="9">
        <v>44926</v>
      </c>
      <c r="S16" s="14">
        <v>0.05</v>
      </c>
      <c r="T16" s="12">
        <v>1</v>
      </c>
      <c r="U16" s="93"/>
    </row>
    <row r="17" spans="1:21" ht="30" x14ac:dyDescent="0.25">
      <c r="A17" s="113"/>
      <c r="B17" s="89"/>
      <c r="C17" s="145"/>
      <c r="D17" s="145"/>
      <c r="E17" s="145"/>
      <c r="F17" s="145"/>
      <c r="G17" s="145"/>
      <c r="H17" s="145"/>
      <c r="I17" s="145"/>
      <c r="J17" s="145"/>
      <c r="K17" s="89"/>
      <c r="L17" s="59"/>
      <c r="M17" s="104"/>
      <c r="N17" s="105"/>
      <c r="O17" s="2" t="s">
        <v>132</v>
      </c>
      <c r="P17" s="19"/>
      <c r="Q17" s="9">
        <v>44593</v>
      </c>
      <c r="R17" s="9">
        <v>44926</v>
      </c>
      <c r="S17" s="14">
        <v>0.1</v>
      </c>
      <c r="T17" s="12">
        <v>0.4</v>
      </c>
      <c r="U17" s="93"/>
    </row>
    <row r="18" spans="1:21" ht="30" x14ac:dyDescent="0.25">
      <c r="A18" s="113"/>
      <c r="B18" s="89"/>
      <c r="C18" s="145"/>
      <c r="D18" s="145"/>
      <c r="E18" s="145"/>
      <c r="F18" s="145"/>
      <c r="G18" s="145"/>
      <c r="H18" s="145"/>
      <c r="I18" s="145"/>
      <c r="J18" s="145"/>
      <c r="K18" s="89"/>
      <c r="L18" s="59"/>
      <c r="M18" s="104"/>
      <c r="N18" s="105"/>
      <c r="O18" s="2" t="s">
        <v>133</v>
      </c>
      <c r="P18" s="19"/>
      <c r="Q18" s="9">
        <v>44593</v>
      </c>
      <c r="R18" s="9">
        <v>44926</v>
      </c>
      <c r="S18" s="14">
        <v>0.2</v>
      </c>
      <c r="T18" s="12">
        <v>0.5</v>
      </c>
      <c r="U18" s="93"/>
    </row>
    <row r="19" spans="1:21" ht="30" x14ac:dyDescent="0.25">
      <c r="A19" s="113"/>
      <c r="B19" s="89"/>
      <c r="C19" s="145"/>
      <c r="D19" s="145"/>
      <c r="E19" s="145"/>
      <c r="F19" s="145"/>
      <c r="G19" s="145"/>
      <c r="H19" s="145"/>
      <c r="I19" s="145"/>
      <c r="J19" s="145"/>
      <c r="K19" s="89"/>
      <c r="L19" s="59"/>
      <c r="M19" s="104"/>
      <c r="N19" s="105"/>
      <c r="O19" s="2" t="s">
        <v>134</v>
      </c>
      <c r="P19" s="19"/>
      <c r="Q19" s="9">
        <v>44593</v>
      </c>
      <c r="R19" s="9">
        <v>44926</v>
      </c>
      <c r="S19" s="14">
        <v>0.2</v>
      </c>
      <c r="T19" s="12">
        <v>0.5</v>
      </c>
      <c r="U19" s="93"/>
    </row>
    <row r="20" spans="1:21" ht="45" x14ac:dyDescent="0.25">
      <c r="A20" s="113"/>
      <c r="B20" s="89"/>
      <c r="C20" s="145"/>
      <c r="D20" s="145"/>
      <c r="E20" s="145"/>
      <c r="F20" s="145"/>
      <c r="G20" s="145"/>
      <c r="H20" s="145"/>
      <c r="I20" s="145"/>
      <c r="J20" s="145"/>
      <c r="K20" s="89"/>
      <c r="L20" s="59"/>
      <c r="M20" s="104"/>
      <c r="N20" s="105"/>
      <c r="O20" s="2" t="s">
        <v>135</v>
      </c>
      <c r="P20" s="19"/>
      <c r="Q20" s="9">
        <v>44593</v>
      </c>
      <c r="R20" s="9">
        <v>44926</v>
      </c>
      <c r="S20" s="14">
        <v>0.2</v>
      </c>
      <c r="T20" s="12">
        <v>0.5</v>
      </c>
      <c r="U20" s="93"/>
    </row>
    <row r="21" spans="1:21" ht="45" x14ac:dyDescent="0.25">
      <c r="A21" s="114"/>
      <c r="B21" s="87"/>
      <c r="C21" s="146"/>
      <c r="D21" s="146"/>
      <c r="E21" s="146"/>
      <c r="F21" s="146"/>
      <c r="G21" s="146"/>
      <c r="H21" s="146"/>
      <c r="I21" s="146"/>
      <c r="J21" s="146"/>
      <c r="K21" s="87"/>
      <c r="L21" s="58"/>
      <c r="M21" s="95"/>
      <c r="N21" s="97"/>
      <c r="O21" s="2" t="s">
        <v>136</v>
      </c>
      <c r="P21" s="19"/>
      <c r="Q21" s="9">
        <v>44593</v>
      </c>
      <c r="R21" s="9">
        <v>44926</v>
      </c>
      <c r="S21" s="14">
        <v>0.2</v>
      </c>
      <c r="T21" s="12">
        <v>0.42</v>
      </c>
      <c r="U21" s="92"/>
    </row>
    <row r="22" spans="1:21" x14ac:dyDescent="0.25">
      <c r="N22" s="10">
        <f>AVERAGE(N12:N21)</f>
        <v>0.59699999999999998</v>
      </c>
    </row>
  </sheetData>
  <mergeCells count="41">
    <mergeCell ref="F15:F21"/>
    <mergeCell ref="G15:G21"/>
    <mergeCell ref="H15:H21"/>
    <mergeCell ref="I15:I21"/>
    <mergeCell ref="A15:A21"/>
    <mergeCell ref="B15:B21"/>
    <mergeCell ref="C15:C21"/>
    <mergeCell ref="D15:D21"/>
    <mergeCell ref="E15:E21"/>
    <mergeCell ref="J15:J21"/>
    <mergeCell ref="K15:K21"/>
    <mergeCell ref="M15:M21"/>
    <mergeCell ref="N15:N21"/>
    <mergeCell ref="U15:U21"/>
    <mergeCell ref="U12:U14"/>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A8:U8"/>
    <mergeCell ref="A9:A11"/>
    <mergeCell ref="B9:K9"/>
    <mergeCell ref="M9:N9"/>
    <mergeCell ref="O9:T9"/>
    <mergeCell ref="U9:U11"/>
    <mergeCell ref="C10:D10"/>
    <mergeCell ref="E10:F10"/>
    <mergeCell ref="G10:H10"/>
    <mergeCell ref="I10:J10"/>
    <mergeCell ref="K10:L10"/>
    <mergeCell ref="K11:L11"/>
  </mergeCells>
  <conditionalFormatting sqref="N12:N36">
    <cfRule type="cellIs" dxfId="29" priority="1" operator="between">
      <formula>0.7501</formula>
      <formula>1</formula>
    </cfRule>
    <cfRule type="cellIs" dxfId="28" priority="2" operator="between">
      <formula>0.001</formula>
      <formula>0.5</formula>
    </cfRule>
    <cfRule type="cellIs" dxfId="27" priority="3" operator="between">
      <formula>50%</formula>
      <formula>75%</formula>
    </cfRule>
  </conditionalFormatting>
  <pageMargins left="0.75" right="0.75" top="1" bottom="1" header="0.5" footer="0.5"/>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
  <sheetViews>
    <sheetView showGridLines="0" topLeftCell="A9" workbookViewId="0">
      <pane xSplit="1" ySplit="3" topLeftCell="B12" activePane="bottomRight" state="frozen"/>
      <selection activeCell="A9" sqref="A9"/>
      <selection pane="topRight" activeCell="B9" sqref="B9"/>
      <selection pane="bottomLeft" activeCell="A12" sqref="A12"/>
      <selection pane="bottomRight" activeCell="N18" sqref="N1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06" t="s">
        <v>217</v>
      </c>
      <c r="B8" s="106"/>
      <c r="C8" s="106"/>
      <c r="D8" s="106"/>
      <c r="E8" s="106"/>
      <c r="F8" s="106"/>
      <c r="G8" s="106"/>
      <c r="H8" s="106"/>
      <c r="I8" s="106"/>
      <c r="J8" s="106"/>
      <c r="K8" s="106"/>
      <c r="L8" s="106"/>
      <c r="M8" s="106"/>
      <c r="N8" s="106"/>
      <c r="O8" s="106"/>
      <c r="P8" s="106"/>
      <c r="Q8" s="106"/>
      <c r="R8" s="106"/>
      <c r="S8" s="106"/>
      <c r="T8" s="106"/>
      <c r="U8" s="106"/>
    </row>
    <row r="9" spans="1:21" ht="30" customHeight="1" x14ac:dyDescent="0.25">
      <c r="A9" s="77" t="s">
        <v>236</v>
      </c>
      <c r="B9" s="107" t="s">
        <v>238</v>
      </c>
      <c r="C9" s="80"/>
      <c r="D9" s="80"/>
      <c r="E9" s="80"/>
      <c r="F9" s="80"/>
      <c r="G9" s="80"/>
      <c r="H9" s="80"/>
      <c r="I9" s="80"/>
      <c r="J9" s="80"/>
      <c r="K9" s="108"/>
      <c r="L9" s="51"/>
      <c r="M9" s="107" t="s">
        <v>5</v>
      </c>
      <c r="N9" s="108"/>
      <c r="O9" s="79" t="s">
        <v>221</v>
      </c>
      <c r="P9" s="80"/>
      <c r="Q9" s="80"/>
      <c r="R9" s="80"/>
      <c r="S9" s="80"/>
      <c r="T9" s="81"/>
      <c r="U9" s="82" t="s">
        <v>223</v>
      </c>
    </row>
    <row r="10" spans="1:21" ht="30" customHeight="1" x14ac:dyDescent="0.25">
      <c r="A10" s="142"/>
      <c r="B10" s="49"/>
      <c r="C10" s="135" t="s">
        <v>239</v>
      </c>
      <c r="D10" s="136"/>
      <c r="E10" s="135" t="s">
        <v>240</v>
      </c>
      <c r="F10" s="136"/>
      <c r="G10" s="135" t="s">
        <v>241</v>
      </c>
      <c r="H10" s="136"/>
      <c r="I10" s="135" t="s">
        <v>242</v>
      </c>
      <c r="J10" s="136"/>
      <c r="K10" s="144" t="s">
        <v>244</v>
      </c>
      <c r="L10" s="72"/>
      <c r="M10" s="49"/>
      <c r="N10" s="50"/>
      <c r="O10" s="67"/>
      <c r="P10" s="67"/>
      <c r="Q10" s="67"/>
      <c r="R10" s="67"/>
      <c r="S10" s="67"/>
      <c r="T10" s="68"/>
      <c r="U10" s="143"/>
    </row>
    <row r="11" spans="1:21" ht="30" x14ac:dyDescent="0.25">
      <c r="A11" s="78"/>
      <c r="B11" s="66" t="s">
        <v>224</v>
      </c>
      <c r="C11" s="66" t="s">
        <v>243</v>
      </c>
      <c r="D11" s="66" t="s">
        <v>2</v>
      </c>
      <c r="E11" s="66" t="s">
        <v>243</v>
      </c>
      <c r="F11" s="66" t="s">
        <v>2</v>
      </c>
      <c r="G11" s="66" t="s">
        <v>243</v>
      </c>
      <c r="H11" s="66" t="s">
        <v>2</v>
      </c>
      <c r="I11" s="66" t="s">
        <v>243</v>
      </c>
      <c r="J11" s="66" t="s">
        <v>2</v>
      </c>
      <c r="K11" s="70" t="s">
        <v>245</v>
      </c>
      <c r="L11" s="72"/>
      <c r="M11" s="66" t="s">
        <v>4</v>
      </c>
      <c r="N11" s="31" t="s">
        <v>2</v>
      </c>
      <c r="O11" s="30" t="s">
        <v>222</v>
      </c>
      <c r="P11" s="37" t="s">
        <v>213</v>
      </c>
      <c r="Q11" s="36" t="s">
        <v>191</v>
      </c>
      <c r="R11" s="36" t="s">
        <v>192</v>
      </c>
      <c r="S11" s="30" t="s">
        <v>4</v>
      </c>
      <c r="T11" s="30" t="s">
        <v>2</v>
      </c>
      <c r="U11" s="83"/>
    </row>
    <row r="12" spans="1:21" ht="30" customHeight="1" x14ac:dyDescent="0.25">
      <c r="A12" s="112" t="s">
        <v>227</v>
      </c>
      <c r="B12" s="88">
        <v>1</v>
      </c>
      <c r="C12" s="88">
        <v>0.1</v>
      </c>
      <c r="D12" s="88">
        <v>0.2</v>
      </c>
      <c r="E12" s="88">
        <v>0.4</v>
      </c>
      <c r="F12" s="88">
        <v>0.5</v>
      </c>
      <c r="G12" s="88">
        <v>0.8</v>
      </c>
      <c r="H12" s="88"/>
      <c r="I12" s="88">
        <v>1</v>
      </c>
      <c r="J12" s="88"/>
      <c r="K12" s="88">
        <v>0.5</v>
      </c>
      <c r="L12" s="88">
        <f>+K12/B12</f>
        <v>0.5</v>
      </c>
      <c r="M12" s="94">
        <v>3</v>
      </c>
      <c r="N12" s="96">
        <f>+S12*T12+S13*T13+S14*T14+S15*T15+S16*T16</f>
        <v>0.57000000000000006</v>
      </c>
      <c r="O12" s="2" t="s">
        <v>33</v>
      </c>
      <c r="P12" s="19"/>
      <c r="Q12" s="9">
        <v>44593</v>
      </c>
      <c r="R12" s="9">
        <v>44926</v>
      </c>
      <c r="S12" s="14">
        <v>0.2</v>
      </c>
      <c r="T12" s="15">
        <v>0.5</v>
      </c>
      <c r="U12" s="91" t="s">
        <v>198</v>
      </c>
    </row>
    <row r="13" spans="1:21" ht="20.25" customHeight="1" x14ac:dyDescent="0.25">
      <c r="A13" s="113"/>
      <c r="B13" s="89"/>
      <c r="C13" s="145"/>
      <c r="D13" s="145"/>
      <c r="E13" s="145"/>
      <c r="F13" s="145"/>
      <c r="G13" s="145"/>
      <c r="H13" s="145"/>
      <c r="I13" s="145"/>
      <c r="J13" s="145"/>
      <c r="K13" s="89"/>
      <c r="L13" s="145"/>
      <c r="M13" s="104"/>
      <c r="N13" s="105"/>
      <c r="O13" s="2" t="s">
        <v>34</v>
      </c>
      <c r="P13" s="19"/>
      <c r="Q13" s="9">
        <v>44562</v>
      </c>
      <c r="R13" s="9">
        <v>44926</v>
      </c>
      <c r="S13" s="14">
        <v>0.2</v>
      </c>
      <c r="T13" s="15">
        <v>0.5</v>
      </c>
      <c r="U13" s="93"/>
    </row>
    <row r="14" spans="1:21" ht="30" x14ac:dyDescent="0.25">
      <c r="A14" s="113"/>
      <c r="B14" s="89"/>
      <c r="C14" s="145"/>
      <c r="D14" s="145"/>
      <c r="E14" s="145"/>
      <c r="F14" s="145"/>
      <c r="G14" s="145"/>
      <c r="H14" s="145"/>
      <c r="I14" s="145"/>
      <c r="J14" s="145"/>
      <c r="K14" s="89"/>
      <c r="L14" s="145"/>
      <c r="M14" s="104"/>
      <c r="N14" s="105"/>
      <c r="O14" s="2" t="s">
        <v>35</v>
      </c>
      <c r="P14" s="19"/>
      <c r="Q14" s="9">
        <v>44652</v>
      </c>
      <c r="R14" s="9">
        <v>44926</v>
      </c>
      <c r="S14" s="14">
        <v>0.3</v>
      </c>
      <c r="T14" s="15">
        <v>0.9</v>
      </c>
      <c r="U14" s="93"/>
    </row>
    <row r="15" spans="1:21" ht="45" x14ac:dyDescent="0.25">
      <c r="A15" s="113"/>
      <c r="B15" s="89"/>
      <c r="C15" s="145"/>
      <c r="D15" s="145"/>
      <c r="E15" s="145"/>
      <c r="F15" s="145"/>
      <c r="G15" s="145"/>
      <c r="H15" s="145"/>
      <c r="I15" s="145"/>
      <c r="J15" s="145"/>
      <c r="K15" s="89"/>
      <c r="L15" s="145"/>
      <c r="M15" s="104"/>
      <c r="N15" s="105"/>
      <c r="O15" s="2" t="s">
        <v>36</v>
      </c>
      <c r="P15" s="19"/>
      <c r="Q15" s="9">
        <v>44652</v>
      </c>
      <c r="R15" s="9">
        <v>44926</v>
      </c>
      <c r="S15" s="14">
        <v>0.2</v>
      </c>
      <c r="T15" s="15">
        <v>0.5</v>
      </c>
      <c r="U15" s="93"/>
    </row>
    <row r="16" spans="1:21" ht="30" x14ac:dyDescent="0.25">
      <c r="A16" s="114"/>
      <c r="B16" s="87"/>
      <c r="C16" s="146"/>
      <c r="D16" s="146"/>
      <c r="E16" s="146"/>
      <c r="F16" s="146"/>
      <c r="G16" s="146"/>
      <c r="H16" s="146"/>
      <c r="I16" s="146"/>
      <c r="J16" s="146"/>
      <c r="K16" s="87"/>
      <c r="L16" s="146"/>
      <c r="M16" s="95"/>
      <c r="N16" s="97"/>
      <c r="O16" s="2" t="s">
        <v>193</v>
      </c>
      <c r="P16" s="19"/>
      <c r="Q16" s="9">
        <v>44865</v>
      </c>
      <c r="R16" s="9">
        <v>44926</v>
      </c>
      <c r="S16" s="14">
        <v>0.1</v>
      </c>
      <c r="T16" s="15"/>
      <c r="U16" s="92"/>
    </row>
    <row r="17" spans="14:14" x14ac:dyDescent="0.25">
      <c r="N17" s="10">
        <f>N12</f>
        <v>0.57000000000000006</v>
      </c>
    </row>
  </sheetData>
  <mergeCells count="27">
    <mergeCell ref="F12:F16"/>
    <mergeCell ref="G12:G16"/>
    <mergeCell ref="H12:H16"/>
    <mergeCell ref="U12:U16"/>
    <mergeCell ref="I12:I16"/>
    <mergeCell ref="J12:J16"/>
    <mergeCell ref="K12:K16"/>
    <mergeCell ref="L12:L16"/>
    <mergeCell ref="M12:M16"/>
    <mergeCell ref="N12:N16"/>
    <mergeCell ref="A12:A16"/>
    <mergeCell ref="B12:B16"/>
    <mergeCell ref="C12:C16"/>
    <mergeCell ref="D12:D16"/>
    <mergeCell ref="E12:E16"/>
    <mergeCell ref="A8:U8"/>
    <mergeCell ref="A9:A11"/>
    <mergeCell ref="B9:K9"/>
    <mergeCell ref="M9:N9"/>
    <mergeCell ref="O9:T9"/>
    <mergeCell ref="U9:U11"/>
    <mergeCell ref="C10:D10"/>
    <mergeCell ref="E10:F10"/>
    <mergeCell ref="G10:H10"/>
    <mergeCell ref="I10:J10"/>
    <mergeCell ref="K10:L10"/>
    <mergeCell ref="K11:L11"/>
  </mergeCells>
  <conditionalFormatting sqref="N12:N31">
    <cfRule type="cellIs" dxfId="26" priority="1" operator="between">
      <formula>0.7501</formula>
      <formula>1</formula>
    </cfRule>
    <cfRule type="cellIs" dxfId="25" priority="2" operator="between">
      <formula>0.001</formula>
      <formula>0.5</formula>
    </cfRule>
    <cfRule type="cellIs" dxfId="24" priority="3" operator="between">
      <formula>50%</formula>
      <formula>75%</formula>
    </cfRule>
  </conditionalFormatting>
  <pageMargins left="0.75" right="0.75" top="1" bottom="1" header="0.5" footer="0.5"/>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
  <sheetViews>
    <sheetView topLeftCell="A9" workbookViewId="0">
      <selection activeCell="N16" sqref="N16"/>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06" t="s">
        <v>217</v>
      </c>
      <c r="B8" s="106"/>
      <c r="C8" s="106"/>
      <c r="D8" s="106"/>
      <c r="E8" s="106"/>
      <c r="F8" s="106"/>
      <c r="G8" s="106"/>
      <c r="H8" s="106"/>
      <c r="I8" s="106"/>
      <c r="J8" s="106"/>
      <c r="K8" s="106"/>
      <c r="L8" s="106"/>
      <c r="M8" s="106"/>
      <c r="N8" s="106"/>
      <c r="O8" s="106"/>
      <c r="P8" s="106"/>
      <c r="Q8" s="106"/>
      <c r="R8" s="106"/>
      <c r="S8" s="106"/>
      <c r="T8" s="106"/>
      <c r="U8" s="106"/>
    </row>
    <row r="9" spans="1:21" ht="30" customHeight="1" x14ac:dyDescent="0.25">
      <c r="A9" s="77" t="s">
        <v>236</v>
      </c>
      <c r="B9" s="107" t="s">
        <v>238</v>
      </c>
      <c r="C9" s="80"/>
      <c r="D9" s="80"/>
      <c r="E9" s="80"/>
      <c r="F9" s="80"/>
      <c r="G9" s="80"/>
      <c r="H9" s="80"/>
      <c r="I9" s="80"/>
      <c r="J9" s="80"/>
      <c r="K9" s="108"/>
      <c r="L9" s="51"/>
      <c r="M9" s="107" t="s">
        <v>5</v>
      </c>
      <c r="N9" s="108"/>
      <c r="O9" s="79" t="s">
        <v>221</v>
      </c>
      <c r="P9" s="80"/>
      <c r="Q9" s="80"/>
      <c r="R9" s="80"/>
      <c r="S9" s="80"/>
      <c r="T9" s="81"/>
      <c r="U9" s="82" t="s">
        <v>223</v>
      </c>
    </row>
    <row r="10" spans="1:21" ht="30" customHeight="1" x14ac:dyDescent="0.25">
      <c r="A10" s="142"/>
      <c r="B10" s="49"/>
      <c r="C10" s="135" t="s">
        <v>239</v>
      </c>
      <c r="D10" s="136"/>
      <c r="E10" s="135" t="s">
        <v>240</v>
      </c>
      <c r="F10" s="136"/>
      <c r="G10" s="135" t="s">
        <v>241</v>
      </c>
      <c r="H10" s="136"/>
      <c r="I10" s="135" t="s">
        <v>242</v>
      </c>
      <c r="J10" s="136"/>
      <c r="K10" s="144" t="s">
        <v>244</v>
      </c>
      <c r="L10" s="72"/>
      <c r="M10" s="49"/>
      <c r="N10" s="50"/>
      <c r="O10" s="67"/>
      <c r="P10" s="67"/>
      <c r="Q10" s="67"/>
      <c r="R10" s="67"/>
      <c r="S10" s="67"/>
      <c r="T10" s="68"/>
      <c r="U10" s="143"/>
    </row>
    <row r="11" spans="1:21" ht="30" x14ac:dyDescent="0.25">
      <c r="A11" s="78"/>
      <c r="B11" s="66" t="s">
        <v>224</v>
      </c>
      <c r="C11" s="66" t="s">
        <v>243</v>
      </c>
      <c r="D11" s="66" t="s">
        <v>2</v>
      </c>
      <c r="E11" s="66" t="s">
        <v>243</v>
      </c>
      <c r="F11" s="66" t="s">
        <v>2</v>
      </c>
      <c r="G11" s="66" t="s">
        <v>243</v>
      </c>
      <c r="H11" s="66" t="s">
        <v>2</v>
      </c>
      <c r="I11" s="66" t="s">
        <v>243</v>
      </c>
      <c r="J11" s="66" t="s">
        <v>2</v>
      </c>
      <c r="K11" s="70" t="s">
        <v>245</v>
      </c>
      <c r="L11" s="72"/>
      <c r="M11" s="66" t="s">
        <v>4</v>
      </c>
      <c r="N11" s="31" t="s">
        <v>2</v>
      </c>
      <c r="O11" s="30" t="s">
        <v>222</v>
      </c>
      <c r="P11" s="37" t="s">
        <v>213</v>
      </c>
      <c r="Q11" s="36" t="s">
        <v>191</v>
      </c>
      <c r="R11" s="36" t="s">
        <v>192</v>
      </c>
      <c r="S11" s="30" t="s">
        <v>4</v>
      </c>
      <c r="T11" s="30" t="s">
        <v>2</v>
      </c>
      <c r="U11" s="83"/>
    </row>
    <row r="12" spans="1:21" ht="90" x14ac:dyDescent="0.25">
      <c r="A12" s="112" t="s">
        <v>55</v>
      </c>
      <c r="B12" s="90">
        <v>6.1400000000000003E-2</v>
      </c>
      <c r="C12" s="90">
        <v>1.54E-2</v>
      </c>
      <c r="D12" s="90">
        <v>1.46E-2</v>
      </c>
      <c r="E12" s="90">
        <v>3.0700000000000002E-2</v>
      </c>
      <c r="F12" s="90">
        <v>2.9499999999999998E-2</v>
      </c>
      <c r="G12" s="90">
        <v>4.6100000000000002E-2</v>
      </c>
      <c r="H12" s="90"/>
      <c r="I12" s="90">
        <v>6.1400000000000003E-2</v>
      </c>
      <c r="J12" s="90"/>
      <c r="K12" s="90">
        <v>2.9499999999999998E-2</v>
      </c>
      <c r="L12" s="90">
        <f>+K12/B12</f>
        <v>0.48045602605863186</v>
      </c>
      <c r="M12" s="94">
        <v>3</v>
      </c>
      <c r="N12" s="96">
        <f>+S12*T12+S13*T13+S14*T14</f>
        <v>0.53734000000000004</v>
      </c>
      <c r="O12" s="2" t="s">
        <v>57</v>
      </c>
      <c r="P12" s="19"/>
      <c r="Q12" s="9">
        <v>44562</v>
      </c>
      <c r="R12" s="9">
        <v>44592</v>
      </c>
      <c r="S12" s="14">
        <v>0.2</v>
      </c>
      <c r="T12" s="12">
        <v>1</v>
      </c>
      <c r="U12" s="91" t="s">
        <v>219</v>
      </c>
    </row>
    <row r="13" spans="1:21" ht="30" x14ac:dyDescent="0.25">
      <c r="A13" s="113"/>
      <c r="B13" s="89"/>
      <c r="C13" s="170"/>
      <c r="D13" s="170"/>
      <c r="E13" s="170"/>
      <c r="F13" s="170"/>
      <c r="G13" s="170"/>
      <c r="H13" s="170"/>
      <c r="I13" s="170"/>
      <c r="J13" s="170"/>
      <c r="K13" s="89"/>
      <c r="L13" s="170"/>
      <c r="M13" s="104"/>
      <c r="N13" s="105"/>
      <c r="O13" s="2" t="s">
        <v>58</v>
      </c>
      <c r="P13" s="19">
        <v>80000000</v>
      </c>
      <c r="Q13" s="9">
        <v>44593</v>
      </c>
      <c r="R13" s="9">
        <v>44926</v>
      </c>
      <c r="S13" s="14">
        <v>0.6</v>
      </c>
      <c r="T13" s="12">
        <v>0.47889999999999999</v>
      </c>
      <c r="U13" s="93"/>
    </row>
    <row r="14" spans="1:21" ht="45" x14ac:dyDescent="0.25">
      <c r="A14" s="114"/>
      <c r="B14" s="89"/>
      <c r="C14" s="171"/>
      <c r="D14" s="171"/>
      <c r="E14" s="171"/>
      <c r="F14" s="171"/>
      <c r="G14" s="171"/>
      <c r="H14" s="171"/>
      <c r="I14" s="171"/>
      <c r="J14" s="171"/>
      <c r="K14" s="87"/>
      <c r="L14" s="172"/>
      <c r="M14" s="95"/>
      <c r="N14" s="97"/>
      <c r="O14" s="2" t="s">
        <v>60</v>
      </c>
      <c r="P14" s="19"/>
      <c r="Q14" s="9">
        <v>44896</v>
      </c>
      <c r="R14" s="9">
        <v>44926</v>
      </c>
      <c r="S14" s="14">
        <v>0.2</v>
      </c>
      <c r="T14" s="12">
        <v>0.25</v>
      </c>
      <c r="U14" s="92"/>
    </row>
    <row r="15" spans="1:21" x14ac:dyDescent="0.25">
      <c r="N15" s="10">
        <f>N12</f>
        <v>0.53734000000000004</v>
      </c>
    </row>
  </sheetData>
  <mergeCells count="27">
    <mergeCell ref="F12:F14"/>
    <mergeCell ref="G12:G14"/>
    <mergeCell ref="H12:H14"/>
    <mergeCell ref="U12:U14"/>
    <mergeCell ref="I12:I14"/>
    <mergeCell ref="J12:J14"/>
    <mergeCell ref="K12:K14"/>
    <mergeCell ref="L12:L14"/>
    <mergeCell ref="M12:M14"/>
    <mergeCell ref="N12:N14"/>
    <mergeCell ref="A12:A14"/>
    <mergeCell ref="B12:B14"/>
    <mergeCell ref="C12:C14"/>
    <mergeCell ref="D12:D14"/>
    <mergeCell ref="E12:E14"/>
    <mergeCell ref="A8:U8"/>
    <mergeCell ref="A9:A11"/>
    <mergeCell ref="B9:K9"/>
    <mergeCell ref="M9:N9"/>
    <mergeCell ref="O9:T9"/>
    <mergeCell ref="U9:U11"/>
    <mergeCell ref="C10:D10"/>
    <mergeCell ref="E10:F10"/>
    <mergeCell ref="G10:H10"/>
    <mergeCell ref="I10:J10"/>
    <mergeCell ref="K10:L10"/>
    <mergeCell ref="K11:L11"/>
  </mergeCells>
  <conditionalFormatting sqref="N12:N29">
    <cfRule type="cellIs" dxfId="23" priority="1" operator="between">
      <formula>0.7501</formula>
      <formula>1</formula>
    </cfRule>
    <cfRule type="cellIs" dxfId="22" priority="2" operator="between">
      <formula>0.001</formula>
      <formula>0.5</formula>
    </cfRule>
    <cfRule type="cellIs" dxfId="21" priority="3" operator="between">
      <formula>50%</formula>
      <formula>75%</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reporte (2)</vt:lpstr>
      <vt:lpstr>reporte (3)</vt:lpstr>
      <vt:lpstr>CONSOLIDADO</vt:lpstr>
      <vt:lpstr>Identificación y priorización</vt:lpstr>
      <vt:lpstr>Preparación y formulación</vt:lpstr>
      <vt:lpstr>Implementación y seguimiento</vt:lpstr>
      <vt:lpstr>Direccionamiento estrategico</vt:lpstr>
      <vt:lpstr>Gestión de comunicaciones</vt:lpstr>
      <vt:lpstr>Gestión del talento Humano</vt:lpstr>
      <vt:lpstr>Gestión contractual</vt:lpstr>
      <vt:lpstr>Gestión Adminstrativa</vt:lpstr>
      <vt:lpstr>Gestión de tecnologías de la in</vt:lpstr>
      <vt:lpstr>Gestión Jurídica</vt:lpstr>
      <vt:lpstr>Evaluación control y mejoramien</vt:lpstr>
      <vt:lpstr>Gestión de Servicio al ciudadan</vt:lpstr>
      <vt:lpstr>Administración de Recurso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Ignacio Gutiérrez Varg</dc:creator>
  <cp:lastModifiedBy>Gloria Patricia Pinzon Bastidas</cp:lastModifiedBy>
  <dcterms:created xsi:type="dcterms:W3CDTF">2022-07-22T22:08:20Z</dcterms:created>
  <dcterms:modified xsi:type="dcterms:W3CDTF">2022-11-10T19:50:48Z</dcterms:modified>
</cp:coreProperties>
</file>