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webextensions/webextension1.xml" ContentType="application/vnd.ms-office.webextensi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RESUPUESTO\"/>
    </mc:Choice>
  </mc:AlternateContent>
  <bookViews>
    <workbookView xWindow="-120" yWindow="-120" windowWidth="20730" windowHeight="11160"/>
  </bookViews>
  <sheets>
    <sheet name="DONACIONES EN ESPECIE" sheetId="2" r:id="rId1"/>
    <sheet name="RECURSOS" sheetId="3" r:id="rId2"/>
    <sheet name="Hoja1" sheetId="4" r:id="rId3"/>
    <sheet name="Hoja2" sheetId="5" r:id="rId4"/>
    <sheet name="Hoja3" sheetId="6" r:id="rId5"/>
  </sheets>
  <definedNames>
    <definedName name="_xlnm._FilterDatabase" localSheetId="1" hidden="1">RECURSOS!$B$2:$M$19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0" i="6" l="1"/>
  <c r="G41" i="2" l="1"/>
  <c r="B16" i="5"/>
  <c r="H19" i="3" l="1"/>
  <c r="G19" i="3"/>
  <c r="J26" i="2" l="1"/>
  <c r="C19" i="2"/>
  <c r="K14" i="3" l="1"/>
  <c r="K4" i="3"/>
  <c r="K8" i="3"/>
  <c r="L8" i="3"/>
  <c r="M6" i="3" l="1"/>
  <c r="L6" i="3"/>
  <c r="L4" i="3" l="1"/>
</calcChain>
</file>

<file path=xl/sharedStrings.xml><?xml version="1.0" encoding="utf-8"?>
<sst xmlns="http://schemas.openxmlformats.org/spreadsheetml/2006/main" count="379" uniqueCount="268">
  <si>
    <t>ARTÍCULOS DONADOS</t>
  </si>
  <si>
    <t>VALOR</t>
  </si>
  <si>
    <t>DONANTE</t>
  </si>
  <si>
    <t>ENTIDAD BENEFICIARIA</t>
  </si>
  <si>
    <t>TERRITORIO DE ENTREGA</t>
  </si>
  <si>
    <t>IMPACTO</t>
  </si>
  <si>
    <t>Estado</t>
  </si>
  <si>
    <t>Comida deshidratada</t>
  </si>
  <si>
    <t>Samaritan's Purse</t>
  </si>
  <si>
    <t>Fundación Manitas de Amor y Esperanza</t>
  </si>
  <si>
    <t>Zonas de Frontera</t>
  </si>
  <si>
    <t>La donación realizada por la fundación Samaritan's Purse beneficio a la población Venezolana que se encontraba asentada en las zonas fronterizas de país.</t>
  </si>
  <si>
    <t>ENTREGADA</t>
  </si>
  <si>
    <t>Cajas de regalo</t>
  </si>
  <si>
    <t>La donación realizada por la fundación Samaritan's Purse beneficio a los niños pertenecientes a la población Venezolana que se encontraba asentada en las zonas fronterizas de país.</t>
  </si>
  <si>
    <t>Equipos para el tramiento y detección del COVID- 19</t>
  </si>
  <si>
    <t>KOICA</t>
  </si>
  <si>
    <t>Hospital de Engativá</t>
  </si>
  <si>
    <t>Bogotá</t>
  </si>
  <si>
    <t>La donación realizada por KOICA fortalecio al Hospital de Engativá en la ciudad de Bogotá en la prestación de servicios de detección y tratamineto de COVID-19</t>
  </si>
  <si>
    <t>30 Caninos de raza Belga Malinois</t>
  </si>
  <si>
    <t>Howard G. Buffet</t>
  </si>
  <si>
    <t>Ejercito Nacional</t>
  </si>
  <si>
    <t>La donación realizada por Howard G. Buffett tenia como fin el apoyo a las actividades de desminado del Éjercito Colombiano, sin embargo, una vez los caninos ingresaron al país en los examenes realizados se decto que poseían la "Bacteria zoonótica" de facil transmisión la cual es cosiderada una enfermedad de salud pública por lo tanto se precedio a realizar el procedimiento de autanasia a los 30 caninos de raza Belga Malinois.</t>
  </si>
  <si>
    <t>Baby Pelones</t>
  </si>
  <si>
    <t>Juega Terapia</t>
  </si>
  <si>
    <t>Jeronimo Soy Muy Feliz</t>
  </si>
  <si>
    <t>Bogotá, Pasto y Cartagena</t>
  </si>
  <si>
    <t>La donación realizada por la Fundación Juega Terapia de España beneficio a 100 niños enfermes de cancer en los siguientes hospitales con oncología pediátrica: Hospital Militar Central, Hospital San José Infantil de Pasto, Hospital Infantil Napoleón Franco Casa del Niño y Hospital los Angeles.</t>
  </si>
  <si>
    <t>Alimento Terapeutico</t>
  </si>
  <si>
    <t>Fundation Smile</t>
  </si>
  <si>
    <t>Fundación Sonrisa</t>
  </si>
  <si>
    <t>Guajira</t>
  </si>
  <si>
    <t>La donación realizada por la Fundación Sonrisa beneficio a niños con paladar hendido y labio leporino en la Guajira que se encontraban en situación de desnutrición y que por lo tanto no habían podido ser operados.</t>
  </si>
  <si>
    <t>Elementos deportivos para futbol</t>
  </si>
  <si>
    <t>FIFA</t>
  </si>
  <si>
    <t>Fundación Selección Colombia</t>
  </si>
  <si>
    <t xml:space="preserve">Sucre, Bolivar e Islas de San Bernardo </t>
  </si>
  <si>
    <t>La donación realizada por la Fundación Fifa benefició a más de 2.000 niños y niñas, adolecentes en la región del Caribe de Colombia, la cual tenia como fin dar acceso al fútbol como herramienta de transformación social a los pequeños mas vulnerables de esta región con el prosito de mantener alejados a los niñas y niñas de los riesgos que enfrentan a diario rompiendo con circulos de violencia y pobreza en la región.</t>
  </si>
  <si>
    <t>Filtros de agua</t>
  </si>
  <si>
    <t xml:space="preserve">Fonto de Vivo </t>
  </si>
  <si>
    <t>Gobernación del vichada</t>
  </si>
  <si>
    <t>Comunidad del Vicada</t>
  </si>
  <si>
    <t>La donación realizada por Fonto de Vivo a través de la Embajada de Francia  beneficio a la Gobernción del Departamento de Vichada, la Asociación de Cabildos y Autoridades Tradicionales Indígenas de la Selva Matavén con el prosito de beneficiar a 2.430 hogares rurales con filtros de agua para el suministro de agua potable y saneamiento básico.</t>
  </si>
  <si>
    <t>Alimento Deshidratado</t>
  </si>
  <si>
    <t>Samarintan's Purse</t>
  </si>
  <si>
    <t>Cúcuta</t>
  </si>
  <si>
    <t>2 Campos experimentales de agricultura sostenible y 3 laboratorios de café</t>
  </si>
  <si>
    <t>IILA</t>
  </si>
  <si>
    <t>SENA Y PAP CARTAMA</t>
  </si>
  <si>
    <t>Cauca, Huila, Antioquia y Provincia de Cartama</t>
  </si>
  <si>
    <t>La donación realizada por La Organización Internacional Ítalo Latino Americana (IILA) tuvo como fin apoyar el proyecto "Agricultura y Turismo Sostenible para la consolidación de la paz en Colombia", que es un de los proyetos que ejecuta IILA en Colombia, con financiación del MAECI, y tiene como objetivo promover el desarrollo sostenible y una mayor inclusión social en tres territorios que han sufrido transtornos sociales y económicos provocados por el conflicto armado: Departamento del Cauca, Departamento del Huila y Provincia de Cartama.</t>
  </si>
  <si>
    <t>LATIN AMERICA MISSION</t>
  </si>
  <si>
    <t>Programa Pueblo de Dios Pueblo de Todos</t>
  </si>
  <si>
    <t>Cúcuta, Maicao, Barranquilla y Cartagena</t>
  </si>
  <si>
    <t>La donación realizada por Latin America Mission nació a causa del fenómeno migratorio que se vive en Colombia por lo cual dono alimento deshidrato con el fin de beneficiar a los grupos familiares, población flotante en albergues y comedores comunitarios en territorios priorizados en ciudades como Cúcuta, Maicao, Barranquilla y Cartagena</t>
  </si>
  <si>
    <t>Ropa, elementos de hogar, kits escolares, elementos de entretenimiento, desechables</t>
  </si>
  <si>
    <t>CHILDREN'S VISION</t>
  </si>
  <si>
    <t>CHILDREN'S VISION COLOMBIA</t>
  </si>
  <si>
    <t>La donación realizada por la Fundación Childrens Visión beneficio a los niños que viven en sus albergues, como tambien aquellos niños y niñas que se encuentran en situación de vunerabilidad en la ciudad de Bogotá. Adicional, la fundación ofrecio a la APC-Colombia una porción de los elementos canalizados los cuales tuvieron como fin el apoyo a las fundaciones Jerónimo Soy Muy Feliz y Protecto Unión.</t>
  </si>
  <si>
    <t>Proyecto de Movilidad (motocicletas electricas, equipos ITS, Cámaras VDS, Paneles VMS, Servidores</t>
  </si>
  <si>
    <t>STRAFFIC</t>
  </si>
  <si>
    <t>Alcaldia de Medellín</t>
  </si>
  <si>
    <t>Medellín</t>
  </si>
  <si>
    <t>La donación realizada por Straffic en representación del Ministerio de Tierra, Infraestructura y Transporte de Corea tuvó el fin de apoyar el fortalecimineto institucional  del Centro Integrado de Tráfico y Transporte CITRA en la ciudad de Medellín con implementación física de Cámaras VDS, Paneles VMS, Servidores, BIT, y motocicletas eléctricas para el monitoreo y mantenimiento.</t>
  </si>
  <si>
    <t>Total de Donaciones en Especie</t>
  </si>
  <si>
    <t>PROYECTO</t>
  </si>
  <si>
    <t>BENEFICIARIO</t>
  </si>
  <si>
    <t>BIENES Y/O SERVICIOS ADQUIRIDOS</t>
  </si>
  <si>
    <t>VALOR DONACIÓN 
(MONEDA ORIGINAL)</t>
  </si>
  <si>
    <t>VALOR DONACIÓN 
(COP)</t>
  </si>
  <si>
    <t>FONDO VERDE DEL CLIMA</t>
  </si>
  <si>
    <t>Educación en cambio climático</t>
  </si>
  <si>
    <t>DNP</t>
  </si>
  <si>
    <t>• Personal para coordinación y apoyo a ejecución
• Material didactico
• Cursos de educación sobre el cambio climático
• Auditoria
Llevar a cabo talleres y programas que contribuyeran en la educación frente al cambio climático, las problemáticas ambientales y el desarrollo de estrategias para la protección del medio ambiente</t>
  </si>
  <si>
    <t xml:space="preserve">US$355.073,65 </t>
  </si>
  <si>
    <t>BANCO DE DESARROLLO DE AMERICA LATINA (Antes Corporación Andina De Fomento)</t>
  </si>
  <si>
    <t>Proyectos viabilizados para la dotación de acuerdo con las iniciativas en Santa Marta, Vichada y Magdalena</t>
  </si>
  <si>
    <t>• CLINICA LA CASTELLANA – SANTA MARTA
• E.S.E. HOSPITAL DEPARTAMENTAL SAN JUAN DE DIOS DEL DEPARTAMENTO DE VICHADA
• CENTRO REGULADOR DE URGENCIAS Y EMERGENCIAS DE MAGDALENA – CRUE</t>
  </si>
  <si>
    <t>• Personal para coordinación y apoyo a ejecución
• Adquisición de equipos biomédicos 
• Adquisición de equipos de comunicación
Atención de emergencia integral en salud para población vulnerable y rural, con enfoque en madres gestantes, niños/niñas</t>
  </si>
  <si>
    <t>US$200.000</t>
  </si>
  <si>
    <t>GOBIERNO DE COREA</t>
  </si>
  <si>
    <t>Atención a madres gestantes, niños y niñas migrantes provenientes de Venezuela</t>
  </si>
  <si>
    <t>• E.S.E. Hospital Juan Dominguez Romero
• E.S.E Hospital Erasmo Meoz 
• Subred Integrada de Servicios de Salud Norte</t>
  </si>
  <si>
    <t>• Personal para coordinación y apoyo a ejecución
• Atención a madres gestantes provenientes de Venezuela
• Adquisición de equipos biomédicos
• Auditoria
Apoyo al cuidado de mujeres embarazadas, niños y niñas recién nacidos, migrantes provenientes de Venezuela, incluyendo población de acogida sin acceso al Sistema General De Seguridad Social en Salud (SGSSS) en Colombia</t>
  </si>
  <si>
    <t>US$500.000</t>
  </si>
  <si>
    <t>BANCO CENTROAMERICANO DE INTEGRACIÓN ECONÓMICA – BCIE</t>
  </si>
  <si>
    <t>Atención y apoyo a la pandemia COVID-19</t>
  </si>
  <si>
    <t>• Instituto Nacional De Salud INS
• Laboratorio De Salud Pública De Casanare Yopal
• Laboratorio De Salud Pública De San Andres Islas
• Laboratorio De Salud Pública De San Andres De Tumaco</t>
  </si>
  <si>
    <t xml:space="preserve">• Adquisición de equipos biomédicos y para la detección del virus COVID-19
Apoyo a enfrentar la emergencia que se presenta en la República de Colombia por motivo de la expansión del virus COVID-19 </t>
  </si>
  <si>
    <t>US$1.000.000</t>
  </si>
  <si>
    <t>INSTITUTO CAMOES DE PORTUGAL</t>
  </si>
  <si>
    <t>Dotación salas de maternidad Hospital de Maicao</t>
  </si>
  <si>
    <t>• E.S.E. HOSPITAL SAN JOSÉ DE MAICAO</t>
  </si>
  <si>
    <t>• Adquisición de equipos biomédicos
Fortalecer la capacidad instalada del servicio materno infantil de la ESE Hospital San José de Maicao del departamento de la Guajira</t>
  </si>
  <si>
    <t>GOBIERNO DE JAPÓN</t>
  </si>
  <si>
    <t>• ESE HOSPITAL UNIVERSITARIO DEL CARIBE
• ESE HOSPITAL SAN JOSE DE MAICAO
• ESE HOSPITAL UNIVERSITARIO ERASMO MEOZ
• ESE HOSPITAL SAN VICENTE DE ARAUCA
• NUEVO MANUEL ELKIN PATARROLLO
• ESE RED DE SERVICIOS DE PRIMER NIVEL
• ESE HOSPITAL SAN ANTONIO DE MITU
• ESE HOSPITAL JOSE MARIA HERNANDEZ
• ESE SAN ANDRES DE TUMACO
• ESE HOSPITAL ISMAEL ROLDAN
• NUEVA ESE HOSPITAL SAN FRANCISCO DE ASIS 
• SECRETARIA DE SALUD CAQUETÁ
• HOSPITAL DEPARTAMENTAL MARÍA INMACULADA ESE
• ESE CAMÚ MOÑITOS
• ESE HOSPITAL SAN JOSÉ DEL GUAVIARE
• ESE SAN JUAN DE BETULIA
• ESE SAN PEDRO CLAVER MOGOTES
• ESE MARIO GAITÁN YANGUAS
• ESE HOSPITAL SARARE
• RED SALUD ARMENIA ESE UNIDAD INTERMEDIA DEL SUR
• INS</t>
  </si>
  <si>
    <t>• Adquisición de equipos biomédicos
Contribuir a la implementación del programa de desarrollo económico y social en la República de Colombia, en consideración de la emergencia sanitaria declarada</t>
  </si>
  <si>
    <t>¥500.000.000</t>
  </si>
  <si>
    <t>BANCO INTERAMERICANO DE DESARROLLO – BID (*)</t>
  </si>
  <si>
    <t>Atención a la infancia</t>
  </si>
  <si>
    <t>UNICEF</t>
  </si>
  <si>
    <t>Proveer a las familias caminantes y sus hijos entre 0-5 años de edad servicios integrales para el desarrollo y el aprendizaje de la primera infancia, incluyendo a madres lactantes y gestantes</t>
  </si>
  <si>
    <t>US$698.578</t>
  </si>
  <si>
    <t>UNIÓN EUROPEA</t>
  </si>
  <si>
    <t>Estrategia Regional de Emprendimiento</t>
  </si>
  <si>
    <t>Países de Mesoamérica - COLOMBIA -NICARAGUA - REPÚBLICA DOMINICANA - COSTA RICA - EL SALVADOR - HONDURAS</t>
  </si>
  <si>
    <t>• Transferencia de Herramientas
• Viáticos
• Adquisición de material para la realización de eventos presenciales
• Contratación de diplomados 
• Personal para coordinación y apoyo a la ejecución
• Auditoria 
Apoyo y Fomento al Desarrollo de la Estrategia Regional de Emprendimiento, Innovación y Desarrollo Empresarial en Países de Mesoamérica</t>
  </si>
  <si>
    <t>FUNDACIÓN HOWARD G BUFFETT</t>
  </si>
  <si>
    <t>Radares de penetración del Catatumbo</t>
  </si>
  <si>
    <t>CENAC</t>
  </si>
  <si>
    <t>• Adquisición de 50 radares de penetración
Promover la paz y el desarrollo en la región del Catatumbo en Colombia, mediante la adquisición de equipos que permitan desarrollar actividades de desminado en esta región</t>
  </si>
  <si>
    <t>US$1.446.350</t>
  </si>
  <si>
    <t>Desminado Humanitario</t>
  </si>
  <si>
    <t>Brigada de Desminado Humanitario</t>
  </si>
  <si>
    <t>• Adquisición de equipos y maquinaria requerida en las actividades de desminado humanitario
• Adquisición de material de sostenimiento requerido por la Brigada de Desminado humanitario
Buscar la mejora de la seguridad de los ciudadanos en Colombia en áreas donde han sido plantadas minas antipersona, en donde se ha demostrado ser difícil, costoso y peligroso de erradicarlas</t>
  </si>
  <si>
    <t>US$38.120.000</t>
  </si>
  <si>
    <t>FUNDACIÓN HOWARD G BUFFETT (*)</t>
  </si>
  <si>
    <t>Vías del Catatumbo</t>
  </si>
  <si>
    <t>Región del Catatumbo - INVIAS</t>
  </si>
  <si>
    <t>• Contratación para el mejoramiento de las Vías
• Contratación de la interventoría correspondiente para cada vía y los estudios y diseños a desarrollar/actualizar
• Contratación de consultoría para el desarrollo/actualización de estudios y diseños.
Mejorar el desarrollo económico de la región del Catatumbo mediante la construcción, mejoramiento y/o mantenimiento de vías regionales y terciarias incluyendo la actualización de los estudios y diseños de otras vías incluidas en el proyecto Catatumbo Sostenible, lo que contribuye a la iniciativa integral para abordar la sustitución de cultivos ilícitos, la infraestructura y los medios de vida alternativos en la región.</t>
  </si>
  <si>
    <t>US$15.859.700</t>
  </si>
  <si>
    <t>Programa de empleabilidad</t>
  </si>
  <si>
    <t>AmCham</t>
  </si>
  <si>
    <t>Formación e inserción laboral a jóvenes entre 18 y 28 años y mujeres en Colombia</t>
  </si>
  <si>
    <t>US$12.494.000</t>
  </si>
  <si>
    <t>TOTAL</t>
  </si>
  <si>
    <t>(*) El valor de estas donaciones dependen de la TRM vigente en la fecha de los desembolsos pendientes</t>
  </si>
  <si>
    <t>PORCENTAJE DE EJECUCION AL 15 DE DICEIMBRE 2021</t>
  </si>
  <si>
    <t>Gracias a los recursos donados por la Embajada de Corea, se  garantizó la cobertura en la prestación de los servicios de salud para la población migrante proveniente de Venezuela, en cumplimiento de los objetivos del proyecto y la Ruta Materno Perinatal de las E.S.E`s (Empresas Sociales del Estado) las cuales han firmado contrato con APC Colombia, Hospital Departamental Juan Domínguez Romero, Hospital Universitario Erasmo Meoz y la Subred Integrada de Servicios de Salud Norte.atención integral a madres gestantes gracias a la Donación y la ejecución de las E.S.E.s, con este proyecto se han beneficiado alrededor de 3.117 venezolanas, siendo para la APC Colombia motivo de satisfacción de que nuestro trabajo ha alcanzado los logros esperados y se cumplió con creces los objetivos propuestos por el donante.</t>
  </si>
  <si>
    <t>99,99%</t>
  </si>
  <si>
    <t>Se fortaleció la capacidad instalada del servicio materno infantil de la ESE Hospital San José de Maicao del departamento de La Guajira, mediante la dotación con  equipos biomédicos y muebles de uso hospitalario para los servicios de hospitalización obstétrica de mediana y alta complejidad y hospitalización pediátrica de mediana y alta complejidad, que le permita al Hospital atender oportunamente la alta demanda generada en su mayoría por población vulnerable colombiana y migrante procedente de Venezuela.  
Se beneficiaron mujeres  en edad fértil (15 a 44 años), niños menores de 14 años del municipio de Maicao y los usuarios que se remiten de los municipios de la Red Norte (Albania, Maicao, Manaure y Uribia) del Departamento de La Guajira, así como la población migrante de Venezuela estimada a diciembre 31 de 2019 (según Migración Colombia), 165.475 personas.</t>
  </si>
  <si>
    <t xml:space="preserve">Actualmente, este proceso se encuentra en ajuste a las condiciones para la licitación de los equipos. Motivo por el cual no ha tenido impacto en este momento. </t>
  </si>
  <si>
    <t xml:space="preserve">Se pretende iniciar con este proyecto con nuestro aliado estratégico en febrero de 2022, actualmente estamos en la última validación y revisión del documento del convenio  y ya se formalizó el acta de negociación. </t>
  </si>
  <si>
    <t xml:space="preserve">La APC Colombia suscribió un convenio interadministrativo con por valor de $5.110.258.283,50 COP, con el fin de realizar la adquisición, mediante contratación directa según la voluntad de la fundación, de los 50 radares de penetración. 25 de estos se encuentran nacionalizados y entregados, los 25 restantes se esperan recibir a finales de la vigencia 2021. </t>
  </si>
  <si>
    <t>87,4%</t>
  </si>
  <si>
    <t>1,4%</t>
  </si>
  <si>
    <t>94,7%</t>
  </si>
  <si>
    <t xml:space="preserve">El pasado 10 de noviembre se dio oficialmente apertura a la operación del Programa de Empleabilidad para jóvenes que a la fecha llevaba un total de 4.195 registros en la página web www.empleohay.co, se espera continuar con el desarrollo del programa en la vigencia 2022. </t>
  </si>
  <si>
    <t>99,9%</t>
  </si>
  <si>
    <t xml:space="preserve">El programa Catatumbo Sostenible, busca mejorar el desarrollo económico de la región del catatumbo mediante la construcción y mejoramiento de las vías  Ambato- Carboneras - Totumito, vía Matecoco- Monte Adentro, vía Campo2- Caño la Victoria- Campo 6, vía Versalles- La Angalia, vía Villa del Carmen- la Valera- Central Road y vía Tibú- la Gabarra. A la fecha se han comprometido el 53% de los recursos y se han ejecutado el 17% de ellos. </t>
  </si>
  <si>
    <t>Laboratorio Movil</t>
  </si>
  <si>
    <t>SPYGEN (en colaboración de la Embajada de Francia)</t>
  </si>
  <si>
    <t>Instituto de Investigaciones Marinas y Costeras- Sta Marta</t>
  </si>
  <si>
    <t>Santa Marta</t>
  </si>
  <si>
    <t>La donación realizada SPYGEN en colaboración de la Embajada de Francia donara un laboratorio movil adaptado a la extracción de ADNe en el medio ambiente permitiendo mejorar el seguimineto a especies raras o discretas (en peligro de extinción o invasoras), permitiendo fortalecer las operaciones de seguimiento medioambiental del Instituto de Investigaciones Marinas y Costeras en Santa Marta.</t>
  </si>
  <si>
    <t>USD $35.554,00</t>
  </si>
  <si>
    <t>GLEANINGS FOR THE HUNGRY</t>
  </si>
  <si>
    <t>Ambito Nacional</t>
  </si>
  <si>
    <t xml:space="preserve">La donación realizada por Gleaning For The Hungry tiene como objeto beneficiar a los grupos familiares, población flotante en albergues y comedores comunitarios en territorios priorizados en los departamento de La Guajira, Norte de Santander, Bolívar, Cundinamarca, Valle del Cauca, entre otros </t>
  </si>
  <si>
    <t>Kits Utiles escolares</t>
  </si>
  <si>
    <t>USD 257.179,95</t>
  </si>
  <si>
    <t>PRICE PHILANTHROPIES</t>
  </si>
  <si>
    <t>NIÑOS DE LOS ANDES</t>
  </si>
  <si>
    <t>La donación realizada por Price Philantrhopies tiene como objeto proveer materiales educativos a estudiantes de escuelas públicas con el fin de inspirar tanto a maestros como padres de familia
a mejorar la experiencia educativa de los niños, patrocinando 39
escuelas públicas de Colombia en las zonas de Cali, Barranquilla, Pereira, Medellín y Bogotá, con una población estudiantil cercana a los 21.000 estudiantes.</t>
  </si>
  <si>
    <t>Medicamentos</t>
  </si>
  <si>
    <t>USD 13.201,25</t>
  </si>
  <si>
    <t>DIRECT RELIEF</t>
  </si>
  <si>
    <t>BANCO DE MEDICAMENTOS</t>
  </si>
  <si>
    <t>La donación realizada por Direct Relief tiene como fin benefiar a las población migrate y de acogida, comunidades indígenas, afrodescendientes, mujeres gestantes, niños y niñas, personas en condición de pobreza extrena y vunerables, con el suministro de medicamentos a tráves de las organizaciones como: Banco de Medicamentos, Gerencia de Fronteras, Hospitales del Estado , Cooperantes y ONG que apoyan los progamas de atención en salud.</t>
  </si>
  <si>
    <t>Dotación deportiva</t>
  </si>
  <si>
    <t xml:space="preserve"> USD 16.079</t>
  </si>
  <si>
    <t>Project Beisbol</t>
  </si>
  <si>
    <t xml:space="preserve"> Norte de Santander, Atlantico, Chocó y Cundinamarca</t>
  </si>
  <si>
    <t>La donación realizada por Project Beisbol tiene el objeto de generar espacios de desarrollo, cultura y reconciliación oara niños y jóvenes en comunidades vulnerables en los departamentos de Norte de Santander, Atlantico, Chocó y Cundinamarca, fortaleciendo y apoyando la transformación social de los mas pequeños.</t>
  </si>
  <si>
    <t xml:space="preserve">Mosquiteros </t>
  </si>
  <si>
    <t>USD 12.600</t>
  </si>
  <si>
    <t>District Rotary</t>
  </si>
  <si>
    <t>Cruz Roja Colombiana y Fundación Mahalo</t>
  </si>
  <si>
    <t>Buenaventura</t>
  </si>
  <si>
    <t xml:space="preserve">Donación realizada por Club Rotario de Key Biscayne de los Estados Unidos, para poder llevar a cabo el proyecto END MALARIA NOW </t>
  </si>
  <si>
    <t>Tabletas</t>
  </si>
  <si>
    <t xml:space="preserve">Embajada de Rumania </t>
  </si>
  <si>
    <t xml:space="preserve">Bogotá </t>
  </si>
  <si>
    <t xml:space="preserve">Donación de tabletas para uso de niños desfavorecidos con el fin de apoyar la educación en línea en la ciudad. </t>
  </si>
  <si>
    <t>EMBAJADA DE RUMANIA</t>
  </si>
  <si>
    <t>BID</t>
  </si>
  <si>
    <t xml:space="preserve">Instrumentos para el procesamiento del café. </t>
  </si>
  <si>
    <t xml:space="preserve">Federación Colombiana de Municipios </t>
  </si>
  <si>
    <t>Fundación padre Juan Schenk</t>
  </si>
  <si>
    <t xml:space="preserve">Mosquera, Giron (Santander), Gámbita (Santander) , Dos Quebradas (Risaralda), Tunja (Boyacá), Pasto (Nariño), Barrancominas (Guaínia), Paipa (Boyacá), Socotá (Boyacá), Cuaspud (Nariño), Aquitania (Boyacá), Cabuyaro (Meta), La Unión (Nariño), Piendamó (Cauca), Piamonte (Cauca) y Málaga (Santander) </t>
  </si>
  <si>
    <t xml:space="preserve">Libros </t>
  </si>
  <si>
    <t xml:space="preserve">Protesis de manos </t>
  </si>
  <si>
    <t xml:space="preserve">NOVONORDISK </t>
  </si>
  <si>
    <t xml:space="preserve">Computadores </t>
  </si>
  <si>
    <t>Fundación Emil</t>
  </si>
  <si>
    <t>Actualmente nos encontramos a la espera de los documentos exigidos por APC Colombia para iniciar el proceso de aceptación y formalización de la donación</t>
  </si>
  <si>
    <t xml:space="preserve">Promover la formación cultural en paízes de habla Hispana, atendiendo al espíritu funcional, mediante la aportación de libros y  material escolar para todos los niveles de enseñanza, bien sea a bibliotecas, escuelas, centros de formación profesional, conventos, seminarios católicos y/o universidades. El objeto de esta donación, es colaborar con el proyecto BIBLIOTECAS CONTRA LA POBREZA que consiste en captar libros y material escolar en España y transportarlos a los ayuntamientos más pequeños y con escasos recursos de Colombia pertenecientes a la Federación Colombiana de Municipios. </t>
  </si>
  <si>
    <t>Seegen</t>
  </si>
  <si>
    <t>Ministerio de Salud y Protección Social.</t>
  </si>
  <si>
    <t>Equipos RT-PCR en tiempo real, equipos de extracción de ácidos nucleicos y estuches (variant I products) para vigilancia de variantes de SARS CoV- 2</t>
  </si>
  <si>
    <t>USD 937.000</t>
  </si>
  <si>
    <t>Instituto Nacional de Salud</t>
  </si>
  <si>
    <t xml:space="preserve">La presente donación tiene por objeto poner a disposición equipos RT-PCR en tiempo real, equipos de extracción de ácidos nucleicos y estuches (variant I products) para vigilancia de variantes de SARS CoV- 2 con presencia de mutaciones, N501Y and E484K. </t>
  </si>
  <si>
    <t xml:space="preserve">Se encuentra en proceso de ajuste la carta de exoneración. Se estima que la donación se envíe en el mes de enero. </t>
  </si>
  <si>
    <t>Pendiente por recibir información por parte del donante</t>
  </si>
  <si>
    <t xml:space="preserve">Estamos a la espera de la remisión y/o mesa de trabajo para evaluar la donación. </t>
  </si>
  <si>
    <t xml:space="preserve">Educación en línea </t>
  </si>
  <si>
    <t xml:space="preserve">Colegio Distrital </t>
  </si>
  <si>
    <t xml:space="preserve">Fomento para la educación virtual y acceso a la tecnología en epocas de pandemia. </t>
  </si>
  <si>
    <t>El día 16 de diciembre se firmó la aceptación de la donación, se estima que el día lunes 20 de diciembre se firmen los poderes para la formalización del instrumento de cooperación que se pretende construir para la gestión de los recursos en la vigencia 2022</t>
  </si>
  <si>
    <t xml:space="preserve">Fortalecimiento de la capacidad del sector salud colombiano y acceso a servicios de salud para migrantes en el contexto de COVID-19. </t>
  </si>
  <si>
    <t xml:space="preserve">Población migrante, pendiente por definir. </t>
  </si>
  <si>
    <t>El objetivo de la presente donación es incrementar la cobertura de migrantes regulares al SGSS en alrededor de 276.515 migrantes fortaleciento las capacidades en las instituciones locales encargadas del registro y reduciendo las barreras de información para facilitar su proceso de registro.</t>
  </si>
  <si>
    <t>Se firmó el acta de negociación entre el BID, MINSALUD y APC- Colombia, se estima que la formalización del convenio interadministrativo para el desarrollo del programa se realice a principios de la vigencia 2022.</t>
  </si>
  <si>
    <t xml:space="preserve">Con esta donación se pretende adquirir tabletas y/o computadores para estudiantes y docentes de colegios públicos de Bogotá, que permitan fomentar la educación virtual y el acceso a la tecnología en épocas de pandemia. </t>
  </si>
  <si>
    <t xml:space="preserve">Mejorar los resultados de salud de los migrantes y las comunidades de acogida mediante el aumento de la cobertura en salud del Sistema General de Seguridad Social en salud. </t>
  </si>
  <si>
    <t xml:space="preserve">Fortalecer el manejo de la diabetes en población migrante y refugiada en el Departamento de Norte de Santander en la zona Villa del Rosario. </t>
  </si>
  <si>
    <t xml:space="preserve">Implementación de un esquema de prevención de riesgos y atención integral a migrantes provenientes de venezuela asentados en Colombia en riesgo o con diagnóstico de diabetes y necesidad de tratamiento a base de insulina. Se estima que sean apróximadamente de doscientos (200) migrantes que se encuentran en condición de irregularidad referente a sus diagnósticos y tratamientos, así como sus traslados al sistema de salud y mil (1000) migrantes que no tienen acceso a educación y conciencia de su enfermedad. </t>
  </si>
  <si>
    <t>Se encuentra en estado de negociación con la Autoridad en materia sanitaria en colombia (MINSALUD)</t>
  </si>
  <si>
    <t xml:space="preserve"> Departamento de Norte de Santander en la zona Villa del Rosario. </t>
  </si>
  <si>
    <t>Esta donación buscar la mejora de la seguridad de los ciudadanos en Colombia en áreas donde han sido plantadas minas antipersona, en donde se ha demostrado ser difícil, costoso y peligroso de erradicarlas. Desde el inicio de este apoyo (mayo de 2017) y hasta la fecha (noviembre de 2021) se han logrado declarar libre de minas 226 municipios y una zona.
La inversión se realizó en los siguientes ítems:
· Vehículos: En este rubro se incluyen cuatrimotos, camionetas, camiones, ambulancias, combustible, llantas, baterías y mantenimiento de estos vehículos. El monto utilizado es de US$7.873.981 equivalente a $23.524.989.404 COP.
· Uniformes: En este rubro se incluyen telas para la confección de uniformes, uniformes de estudio no técnico, botas y ropa para clima frio. El monto utilizado es de US$2.367.114 equivalente a $7.072.194.596 COP.
· Equipos para laboratorio de análisis de minas: En este rubro se incluyen insumos y entrenamiento de utilización de los materiales. El monto utilizado es de US$292.912 equivalente a $875.128.750 COP.
· Equipos de cómputo: En este rubro se incluyen computadores portátiles, impresoras, licencias, servidor hiperconvergente, GPS, UPS y Video Beam. El monto utilizado es de US$2.402.880 equivalente a $7.179.052.492 COP.
· Carpas y áreas administrativas en campo: En este rubro se incluyen carpas, baños portátiles, hangar de mantenimiento, CIDES y cocinas integrales móviles. El monto utilizado es de US$5.755.311 equivalente a $17.195.066.810 COP.
· Elementos de protección personal: En este rubro se incluyen elementos de protección personal como visores, chalecos y sistema de protección ante descargas eléctricos. El monto utilizado es de US$668.570 equivalente a $1.997.477.504 COP.
· Roladoras, radares de penetración y detectores de metal: En este rubro se incluyen maquinas roladoras, radares de penetración, detectores de metal y repuestos para los detectores de metal. El monto utilizado es de US$2.158.686 equivalente a $6.449.478.752 COP.
· Equipos de comunicación: En este rubro se incluyen radios, repetidoras, altavoces y repuestos de los equipos de comunicación. El monto utilizado es de US$5.574.894 equivalente a $16.656.038.628 COP.
· Caninos para el desminado: En este rubro se incluye la compra de caninos, kit de entrenamiento, vehículo de transporte de los caninos, certificado de entrenamiento de los caninos y un equipo de unidad móvil para atención veterinaria. El monto utilizado es de US$2.271.694 equivalente a $6.787.109.526 COP.
· Equipos barreminas: En este rubro se incluye la adquisición de los 7 equipos barreminas. El monto utilizado es de US$5.315.810 equivalente a $15.881.975.823 COP.
· Herramientas de ferretería: En este rubro se incluye la adquisición de herramientas de ferretería para la construcción de sedes administrativas y apoyo en labores de desminado. El monto utilizado es de US$724.474 equivalente a $2.164.501.155 COP.
· Otros: En este rubro se incluye las adquisiciones de elementos de papelería, insumos para botiquines, insumos de aseo, letreros de señalización, material para educación en riesgo de minas, muebles para las bases de la BRDEH y kits de primeros auxilios. El monto utilizado es de US$656.437 equivalente a $1.961.227.857 COP.</t>
  </si>
  <si>
    <t xml:space="preserve">1. Se realizó un benchmarcking sobre la participación del sector privado en el financiamiento climático en Colombia y para ello se tomó como punto de análisis el sector agropecuario, financiero, energético, plantaciones forestales comerciales, ONG camacol y corantioquia este último caso (Sector Público) en aras de  promover nuevos mercados climáticos e inversiones en tecnologías prometedoras y escalables, que por estar en sus estados tempranos representan riesgos por encima del apetito al riesgo de las instituciones financieras comerciales tradicionales.  
2. Se realizaron dos talleres virtuales para la alineación de las prioridades nacionales, con los esfuerzos de las Entidades Acreditadas y potenciales Socios Implementadores en el diseño y formulación de proyectos priorizados ante el Fondo Verde Climático (FVC), y para el diseño de una estrategia para acceder de forma eficiente a los recursos del FVC en Colombia. (Estos talleres fueron brindados a 87 personas aproximadamente).
3. Se identificaron las fortalezas y debilidades en Lecciones Aprendidas de las Entidades Acreditadas y los proyectos en gestión con el FVC y lograr un mejor entendimiento sobre los procesos de gestión y trámites de los proyectos ante el FVC.
4. Identificar oportunidades y necesidades de gestión con el FVC, con el Cuerpo Colegiado y con la Autoridad Nacional Designada (AND). 
5. Se contribuyó  con insumos para la construcción del Programa de País, la hoja de ruta trazada y las prioridades de Colombia en cuanto al desarrollo, ejecución y acceso a recursos del FVC. 
6. Se estableció el mecanismo para fortalecer el rol de las Entidades Acreditadas en el acceso a los recursos del FVC para el desarrollo de proyectos de cambio climático en Colombia.
</t>
  </si>
  <si>
    <t>El proyecto contribuyó con  la reducción de la pobreza y las desigualdades en países de Mesoamérica a partir de la mejora de las políticas y estrategias para el emprendimiento, la innovación y la competitividad empresarial.
A través de la vigencia del proyecto 13 herramientas  de las cuales 8 (Redes regionales de emprendimiento, Suma de fuerzas, Make, Modelo up, Medición de impacto, Valle E, Suma Manizales, Sena emprende) lograron la etapa de transferencia por taller; 3 herramientas lograron etapas de réplica (Emprendeton, Heroes Fest, Matching grants), 1 logró la etapa de implementación (Guía ángel), todas estas herramientas mencionadas tuvieron participación en Honduras, Costa Rica, República Dominicana; 1 herramienta parte de portafolio de servicios de las cámaras de comercio asociadas con la transferencia (MISE) superó la meta de implementación y replica en 3 cámaras de comercio (Nicaragua, Tegucigalpa, Cartagena) a  5, sumando a El Salvador y Palmira, beneficiando aproximadamente 955 empresas (350 con la cámara de comercio de Cartagena, 295 con la Cámara de comercio e industria de Tegucigalpa, 69 con la cámara de comercio de Palmira, 199 con la cámara de comercio de Nicargua y 42 con la cámara de comercio del Salvador) y 394 emprendedores (75 con la cámara de comercio de Cartagena, 124 con la Cámara de comercio e industria de Tegucigalpa, 81 con la cámara de comercio de Palmira, 90 con la cámara de comercio de Nicargua y 24 con la cámara de comercio del Salvador). Se desarrollaron 3 diplomados dirigidos a los países beneficiados del proyecto (Colombia, Panamá, República Dominicana, El Salvador, Nicaragua, Honduras, Costa Rica y Bélice) y adicionalmente se extendió la participación a países como Venezuela, Argentina y Estados Unidos, en estos diplomados se logró certificar más de 1300 personas.</t>
  </si>
  <si>
    <t>Ejecución 2019:
Se realizó la atención integral en salud para la población vulnerable en zonas rurales, para garantizar la atención sanitaria para la población vulnerable y rural con enfoque en madres gestantes, niños y niñas. Se cubrieron necesidades de emergencia para la atención médica integral, incluyendo infraestructura médica existente, dotación de equipamento y medicamentos necesarios para la respuesta efectiva de la población vulnerable, específicamente en el Distrito de Santa Marta, Departamento de Vichada y el Departamento de Magdalena.
El 12 de diciembre de 2019, se realizó la entrega de los siguientes equipos biomédicos (1) Incubadora cerrada con balanza digital, (2) Doppler Fetal y (1) Ecografo portátil. adquiridos para la E.S.E. Hospital Departamental San Juan de Dios- Puerto Carreño – Vichada, los cuales fueron recibidos a satisfacción y se realizaron las respectivas instalaciones y capacitaciones correspondientes
El 13 de diciembre de 2019, se realizó la entrega de los siguientes equipos biomédicos (1) ecógrafo fijo, (1) Mesa de Parto y Ginecobstetricia y (1) UPS 10 KVA, a la E.S.E Hospital Alejandro Próspero Reverend- IPS Clínica la Castellana de Santa Marta, posterior, el 18 de diciembre de 2021 se realizó la entrega de (1) Maquina de anestesia a la E.S.E los cuales fueron recibidos a satisfacción y se realizaron las respectivas instalaciones y capacitaciones al personal encargado de la E.S.E.
El 2 de diciembre de 2019 se suscribió el contrato 147 de 2019 con la empresa ABCONTROL IGENIERIA S.A.S, que tuvo como objeto “Adquisición e instalación de plantas eléctricas para fortalecimiento del centro regulador de urgencias y emergencias –CRUE del Magdalena, de conformidad con las especificaciones técnicas que hacen parte integral del presente proceso.” Por la suma de $55.976.300. Para el mejoramiento de la infraestructura física, dado que el CRUE-Magdalena no contaba con grupos electrógenos que respaldaran el suministro constante y la disponibilidad permanente de energía eléctrica, por lo cual se adquirieron dos plantas eléctricas, para así mejorar la capacidad de respuesta en salud a la población en el Departamento del Magdalena.
Se realizó la entrega de 2 plantas eléctricas  en las instalaciones del CRUE-Magdalena el 10 de diciembre de 2019, en donde se llevó la respectiva inspección e instalación y recibido a satisfacción por parte del CRUE-Magdalena.
Ejecución 2020:
se expidió la orden de compra No. 46570 con la empresa HARWARE ASESORIAS SOFTWARE LTDA, cuyo objeto fue “Adquisición e instalación de ocho (8) equipos de cómputo para fortalecer el centro regulador de urgencias de URGENCIAS-CRUE (Centro Regulador de Urgencias Emergencias-CRUE, ubicado en la calle 23Nº 13 a 02 de la Ciudad del Magdalena)
Se expidió la orden de compra No. 46744 de 2020 con la empresa GRUPO EMPRESARIAL CREAR DE COLOMBIA S.A.S., cuyo objeto fue la “Adquisición e instalación de impresora multifuncional láser para fortalecer el centro de URGENCIAS-CRUE, ubicado en la calle 23 Nº 13 a 02 de la ciudad de Santa Marta</t>
  </si>
  <si>
    <t>El Instituto Nacional de Salud (INS) fortaleció la capacidad tecnológica de los Grupos de Virología, Microbiología, Microbacterias, Salud Materna, Secuenciación y Aseguramiento de la Calidad, este apoyo se ve reflejado en la mejora de los
procesos de vigilancia epidemiológica y por laboratorio, investigación y producción. Así mismo, se apoyó a la red ampliada de laboratorios para COVID-19, con 46 insumos, reactivos, elementos de protección personal y equipos de laboratorio. Esto le ha permitido al INS incrementar la confiabilidad en sus procesos para aportar información oportuna a los tomadores de decisiones sobre las medidas que adopta el Gobierno Nacional para el control de la pandemia.</t>
  </si>
  <si>
    <t>Total Donaciones en Especie 2021</t>
  </si>
  <si>
    <t>Ejecutadas y finalizadas</t>
  </si>
  <si>
    <t xml:space="preserve">En ejecución </t>
  </si>
  <si>
    <t>Total de recursos 2021</t>
  </si>
  <si>
    <t>Gestionadas</t>
  </si>
  <si>
    <t>En ejecución para 2022</t>
  </si>
  <si>
    <t>DEPARTAMENTO</t>
  </si>
  <si>
    <t xml:space="preserve">BOGOTÁ </t>
  </si>
  <si>
    <t>MAGDALENA</t>
  </si>
  <si>
    <t>SAN ANDRES ISLAS, BOGOTA, CASANARE</t>
  </si>
  <si>
    <t>GUAJIRA</t>
  </si>
  <si>
    <t xml:space="preserve">GUAJIRA, CUCÚTA, NARIÑO, CASANARE, CAQUETÁ, GUAVIARE, MAGDALENA, ARAUCA, QUINDÍO </t>
  </si>
  <si>
    <t>NORTE DE SANTANDER</t>
  </si>
  <si>
    <t>PENDIENTE POR DEFINIR</t>
  </si>
  <si>
    <t>NACIONAL</t>
  </si>
  <si>
    <t>Pendiente por recibir información por parte del agente aduanero</t>
  </si>
  <si>
    <t>Kits de aseo para higiene oral</t>
  </si>
  <si>
    <t>Fundación operación sonrisa</t>
  </si>
  <si>
    <t>Nacional</t>
  </si>
  <si>
    <t>LN4</t>
  </si>
  <si>
    <t>Corproem</t>
  </si>
  <si>
    <t xml:space="preserve">Medicamentos </t>
  </si>
  <si>
    <t xml:space="preserve">Se donarán 200 prótesis de miembros superiores para niños, niñas y adultos a nivel nacional. </t>
  </si>
  <si>
    <t xml:space="preserve">Estamos a la espera de la llegada del container. </t>
  </si>
  <si>
    <t>Colegio cristo rey</t>
  </si>
  <si>
    <t>Se estima recibir 50.000 medicamentos para el tratamiento del Covid-19</t>
  </si>
  <si>
    <t xml:space="preserve">Brindar cajas de regalo a niños y niñas entre los 2 y 14 años en todo el territorio nacional </t>
  </si>
  <si>
    <t>USD 7.362,00</t>
  </si>
  <si>
    <t xml:space="preserve">Colegio Fontibon </t>
  </si>
  <si>
    <t xml:space="preserve">Instrumentos musicales </t>
  </si>
  <si>
    <t>USD 421.460,00</t>
  </si>
  <si>
    <t>Focusrite</t>
  </si>
  <si>
    <t>ICBF</t>
  </si>
  <si>
    <t>Beneficiar a 4000 jóvenes colombianos a través del ICBF por medio del proyecto "creatividad musical y emprendimiento: expandiendo las industrias culturales con talento del siglo XXI"</t>
  </si>
  <si>
    <t xml:space="preserve"> DONACIONES RECIBIDAS EN 2021- PRIMER TRIMESTRE 2022</t>
  </si>
  <si>
    <t>Termométro</t>
  </si>
  <si>
    <t xml:space="preserve">PRICE </t>
  </si>
  <si>
    <t xml:space="preserve">Samaritans Purse </t>
  </si>
  <si>
    <t>Direct Relief</t>
  </si>
  <si>
    <t xml:space="preserve">Fundación emil </t>
  </si>
  <si>
    <t xml:space="preserve">Fundación padre shenk </t>
  </si>
  <si>
    <t xml:space="preserve">Está en proceso con INVIMA </t>
  </si>
  <si>
    <t>PENDIENTE POR ENTREGA</t>
  </si>
  <si>
    <t>Está en proceso de envío</t>
  </si>
  <si>
    <t xml:space="preserve">Se encuentra en transporte </t>
  </si>
  <si>
    <t>Proceso con INVIMA</t>
  </si>
  <si>
    <t xml:space="preserve">Operación sonrisa </t>
  </si>
  <si>
    <t xml:space="preserve">Sin información </t>
  </si>
  <si>
    <t xml:space="preserve">Gerencia de Fronteras </t>
  </si>
  <si>
    <t xml:space="preserve">Donación de métodos anticonceptivos para mujeres campesinas y victimas del conflicto armado. </t>
  </si>
  <si>
    <t>en Negociación</t>
  </si>
  <si>
    <t xml:space="preserve">Donación de alimentos deshidratados para niños y niñas.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</si>
</sst>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XDR&quot;* #,##0.00_-;\-&quot;XDR&quot;* #,##0.00_-;_-&quot;XDR&quot;* &quot;-&quot;??_-;_-@_-"/>
    <numFmt numFmtId="43" formatCode="_-* #,##0.00_-;\-* #,##0.00_-;_-* &quot;-&quot;??_-;_-@_-"/>
    <numFmt numFmtId="164" formatCode="&quot;$&quot;\ #,##0;[Red]\-&quot;$&quot;\ #,##0"/>
    <numFmt numFmtId="165" formatCode="&quot;$&quot;\ #,##0.00;[Red]\-&quot;$&quot;\ #,##0.00"/>
    <numFmt numFmtId="166" formatCode="_-[$$-240A]* #,##0.00_-;\-[$$-240A]* #,##0.00_-;_-[$$-240A]* &quot;-&quot;??_-;_-@_-"/>
    <numFmt numFmtId="167" formatCode="_-[$$-240A]* #,##0_-;\-[$$-240A]* #,##0_-;_-[$$-240A]* &quot;-&quot;??_-;_-@_-"/>
    <numFmt numFmtId="168" formatCode="[$€-2]\ #,##0.00;[Red]\-[$€-2]\ #,##0.00"/>
    <numFmt numFmtId="169" formatCode="_-[$$-409]* #,##0_ ;_-[$$-409]* \-#,##0\ ;_-[$$-409]* &quot;-&quot;??_ ;_-@_ "/>
    <numFmt numFmtId="170" formatCode="_-[$$-409]* #,##0.00_ ;_-[$$-409]* \-#,##0.00\ ;_-[$$-409]* &quot;-&quot;??_ ;_-@_ "/>
    <numFmt numFmtId="171" formatCode="_-[$€-2]\ * #,##0.00_-;\-[$€-2]\ * #,##0.00_-;_-[$€-2]\ * &quot;-&quot;??_-;_-@_-"/>
    <numFmt numFmtId="172" formatCode="_-* #,##0.00\ [$€-C0A]_-;\-* #,##0.00\ [$€-C0A]_-;_-* &quot;-&quot;??\ [$€-C0A]_-;_-@_-"/>
  </numFmts>
  <fonts count="11" x14ac:knownFonts="1">
    <font>
      <sz val="11"/>
      <color theme="1"/>
      <name val="Calibri"/>
      <family val="2"/>
      <scheme val="minor"/>
    </font>
    <font>
      <b/>
      <sz val="14"/>
      <color theme="1"/>
      <name val="Arial Narrow"/>
      <family val="2"/>
    </font>
    <font>
      <b/>
      <sz val="14"/>
      <color theme="0"/>
      <name val="Arial Narrow"/>
      <family val="2"/>
    </font>
    <font>
      <sz val="14"/>
      <color theme="1"/>
      <name val="Arial Narrow"/>
      <family val="2"/>
    </font>
    <font>
      <b/>
      <sz val="13"/>
      <color theme="1"/>
      <name val="Calibri"/>
      <family val="2"/>
      <scheme val="minor"/>
    </font>
    <font>
      <sz val="11"/>
      <color theme="1"/>
      <name val="Arial Narrow"/>
      <family val="2"/>
    </font>
    <font>
      <b/>
      <sz val="11"/>
      <color theme="1"/>
      <name val="Arial Narrow"/>
      <family val="2"/>
    </font>
    <font>
      <sz val="11"/>
      <color rgb="FF000000"/>
      <name val="Arial Narrow"/>
      <family val="2"/>
    </font>
    <font>
      <sz val="11"/>
      <color theme="1"/>
      <name val="Calibri"/>
      <family val="2"/>
      <scheme val="minor"/>
    </font>
    <font>
      <sz val="11"/>
      <color rgb="FF444444"/>
      <name val="Calibri"/>
      <family val="2"/>
      <scheme val="minor"/>
    </font>
    <font>
      <sz val="10"/>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4" tint="-0.499984740745262"/>
        <bgColor indexed="64"/>
      </patternFill>
    </fill>
    <fill>
      <patternFill patternType="solid">
        <fgColor theme="0"/>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57">
    <xf numFmtId="0" fontId="0" fillId="0" borderId="0" xfId="0"/>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Fill="1" applyBorder="1" applyAlignment="1">
      <alignment horizontal="center" vertical="center"/>
    </xf>
    <xf numFmtId="167" fontId="4" fillId="0" borderId="0" xfId="0" applyNumberFormat="1" applyFont="1"/>
    <xf numFmtId="0" fontId="5" fillId="0" borderId="0" xfId="0" applyFont="1"/>
    <xf numFmtId="0" fontId="5" fillId="0" borderId="1" xfId="0" applyFont="1" applyBorder="1" applyAlignment="1">
      <alignment vertical="center" wrapText="1"/>
    </xf>
    <xf numFmtId="0" fontId="7" fillId="0" borderId="1" xfId="0" applyFont="1" applyBorder="1" applyAlignment="1">
      <alignment horizontal="right" vertical="center" wrapText="1"/>
    </xf>
    <xf numFmtId="164" fontId="7" fillId="0" borderId="1" xfId="0" applyNumberFormat="1" applyFont="1" applyBorder="1" applyAlignment="1">
      <alignment horizontal="right" vertical="center" wrapText="1"/>
    </xf>
    <xf numFmtId="168" fontId="7" fillId="0" borderId="1" xfId="0" applyNumberFormat="1" applyFont="1" applyBorder="1" applyAlignment="1">
      <alignment horizontal="right" vertical="center" wrapText="1"/>
    </xf>
    <xf numFmtId="165" fontId="7" fillId="0" borderId="1" xfId="0" applyNumberFormat="1" applyFont="1" applyBorder="1" applyAlignment="1">
      <alignment horizontal="right" vertical="center" wrapText="1"/>
    </xf>
    <xf numFmtId="164" fontId="5" fillId="0" borderId="0" xfId="0" applyNumberFormat="1" applyFont="1"/>
    <xf numFmtId="0" fontId="5" fillId="0" borderId="1" xfId="0" applyFont="1" applyBorder="1"/>
    <xf numFmtId="0" fontId="6" fillId="0" borderId="1" xfId="0" applyFont="1" applyBorder="1" applyAlignment="1">
      <alignment horizontal="right" vertical="center" wrapText="1"/>
    </xf>
    <xf numFmtId="9" fontId="5" fillId="0" borderId="1" xfId="0" applyNumberFormat="1" applyFont="1" applyBorder="1" applyAlignment="1">
      <alignment horizontal="center" vertical="center"/>
    </xf>
    <xf numFmtId="0" fontId="5" fillId="0" borderId="0" xfId="0" applyFont="1" applyAlignment="1">
      <alignment horizontal="justify"/>
    </xf>
    <xf numFmtId="0" fontId="5" fillId="0" borderId="1" xfId="0" applyFont="1" applyBorder="1" applyAlignment="1">
      <alignment horizontal="justify"/>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5" fillId="0" borderId="1" xfId="0" applyFont="1" applyBorder="1" applyAlignment="1">
      <alignment horizontal="center" vertical="center"/>
    </xf>
    <xf numFmtId="0" fontId="5" fillId="0" borderId="0" xfId="0" applyFont="1" applyAlignment="1">
      <alignment vertical="center"/>
    </xf>
    <xf numFmtId="4" fontId="10" fillId="0" borderId="0" xfId="0" applyNumberFormat="1" applyFont="1" applyBorder="1" applyAlignment="1">
      <alignment horizontal="right" wrapText="1"/>
    </xf>
    <xf numFmtId="0" fontId="3" fillId="4" borderId="0" xfId="0" applyFont="1" applyFill="1" applyBorder="1" applyAlignment="1">
      <alignment horizontal="center" vertical="center" wrapText="1"/>
    </xf>
    <xf numFmtId="171" fontId="3" fillId="4" borderId="1" xfId="0" applyNumberFormat="1" applyFont="1" applyFill="1" applyBorder="1" applyAlignment="1">
      <alignment horizontal="center" vertical="center" wrapText="1"/>
    </xf>
    <xf numFmtId="168" fontId="3"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0" borderId="3" xfId="0" applyFont="1" applyBorder="1" applyAlignment="1">
      <alignment vertical="center"/>
    </xf>
    <xf numFmtId="0" fontId="5" fillId="0" borderId="3" xfId="0" applyFont="1" applyBorder="1"/>
    <xf numFmtId="0" fontId="5" fillId="0" borderId="0" xfId="0" applyFont="1" applyBorder="1"/>
    <xf numFmtId="164" fontId="9" fillId="0" borderId="0" xfId="0" applyNumberFormat="1" applyFont="1" applyBorder="1"/>
    <xf numFmtId="169" fontId="0" fillId="5" borderId="0" xfId="0" applyNumberFormat="1" applyFill="1" applyBorder="1"/>
    <xf numFmtId="9" fontId="5" fillId="0" borderId="0" xfId="1" applyFont="1" applyBorder="1"/>
    <xf numFmtId="169" fontId="5" fillId="0" borderId="0" xfId="0" applyNumberFormat="1" applyFont="1" applyBorder="1"/>
    <xf numFmtId="164" fontId="5" fillId="0" borderId="0" xfId="0" applyNumberFormat="1" applyFont="1" applyBorder="1"/>
    <xf numFmtId="43" fontId="5" fillId="0" borderId="0" xfId="0" applyNumberFormat="1" applyFont="1" applyBorder="1"/>
    <xf numFmtId="43" fontId="5" fillId="0" borderId="0" xfId="2" applyFont="1" applyBorder="1"/>
    <xf numFmtId="172" fontId="7"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170" fontId="7"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44" fontId="6" fillId="0" borderId="1" xfId="3" applyFont="1" applyBorder="1" applyAlignment="1">
      <alignment horizontal="righ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170" fontId="3" fillId="4" borderId="1" xfId="0" applyNumberFormat="1" applyFont="1" applyFill="1" applyBorder="1" applyAlignment="1">
      <alignment horizontal="center" vertical="center" wrapText="1"/>
    </xf>
    <xf numFmtId="0" fontId="0" fillId="0" borderId="2" xfId="0" applyBorder="1" applyAlignment="1">
      <alignment horizontal="center"/>
    </xf>
    <xf numFmtId="0" fontId="1" fillId="2" borderId="1" xfId="0" applyFont="1" applyFill="1" applyBorder="1" applyAlignment="1">
      <alignment horizontal="center" vertical="center"/>
    </xf>
    <xf numFmtId="0" fontId="6" fillId="0" borderId="1" xfId="0" applyFont="1" applyBorder="1" applyAlignment="1">
      <alignment horizontal="justify" wrapText="1"/>
    </xf>
    <xf numFmtId="0" fontId="6" fillId="0" borderId="1" xfId="0" applyFont="1" applyBorder="1" applyAlignment="1">
      <alignment horizontal="center" vertical="center" wrapText="1"/>
    </xf>
    <xf numFmtId="0" fontId="6" fillId="0" borderId="1" xfId="0" applyFont="1" applyBorder="1" applyAlignment="1">
      <alignment horizontal="right" vertical="center" wrapText="1"/>
    </xf>
    <xf numFmtId="0" fontId="5" fillId="0" borderId="0" xfId="0" applyFont="1" applyAlignment="1">
      <alignment horizontal="left"/>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4">
    <cellStyle name="Millares" xfId="2" builtinId="3"/>
    <cellStyle name="Moneda" xfId="3"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419"/>
              <a:t>DONACIONES EN ESPECIE 2021</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C58-4AFF-A919-3B78D2385FA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C58-4AFF-A919-3B78D2385FA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419"/>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Hoja1!$A$2:$A$3</c:f>
              <c:strCache>
                <c:ptCount val="2"/>
                <c:pt idx="0">
                  <c:v>Ejecutadas y finalizadas</c:v>
                </c:pt>
                <c:pt idx="1">
                  <c:v>En ejecución </c:v>
                </c:pt>
              </c:strCache>
            </c:strRef>
          </c:cat>
          <c:val>
            <c:numRef>
              <c:f>Hoja1!$B$2:$B$3</c:f>
              <c:numCache>
                <c:formatCode>General</c:formatCode>
                <c:ptCount val="2"/>
                <c:pt idx="0">
                  <c:v>16</c:v>
                </c:pt>
                <c:pt idx="1">
                  <c:v>12</c:v>
                </c:pt>
              </c:numCache>
            </c:numRef>
          </c:val>
          <c:extLst>
            <c:ext xmlns:c16="http://schemas.microsoft.com/office/drawing/2014/chart" uri="{C3380CC4-5D6E-409C-BE32-E72D297353CC}">
              <c16:uniqueId val="{00000000-9909-4982-9DED-FC7CDFB322C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419"/>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419"/>
              <a:t>ADMINISTRACIÓN</a:t>
            </a:r>
            <a:r>
              <a:rPr lang="es-419" baseline="0"/>
              <a:t> DE RECURSOS 2021</a:t>
            </a:r>
          </a:p>
          <a:p>
            <a:pPr>
              <a:defRPr/>
            </a:pPr>
            <a:endParaRPr lang="es-419"/>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8C-4EE3-9507-C07191CF122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8C-4EE3-9507-C07191CF122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Hoja1!$A$7:$A$8</c:f>
              <c:strCache>
                <c:ptCount val="2"/>
                <c:pt idx="0">
                  <c:v>Gestionadas</c:v>
                </c:pt>
                <c:pt idx="1">
                  <c:v>En ejecución para 2022</c:v>
                </c:pt>
              </c:strCache>
            </c:strRef>
          </c:cat>
          <c:val>
            <c:numRef>
              <c:f>Hoja1!$B$7:$B$8</c:f>
              <c:numCache>
                <c:formatCode>General</c:formatCode>
                <c:ptCount val="2"/>
                <c:pt idx="0">
                  <c:v>7</c:v>
                </c:pt>
                <c:pt idx="1">
                  <c:v>3</c:v>
                </c:pt>
              </c:numCache>
            </c:numRef>
          </c:val>
          <c:extLst>
            <c:ext xmlns:c16="http://schemas.microsoft.com/office/drawing/2014/chart" uri="{C3380CC4-5D6E-409C-BE32-E72D297353CC}">
              <c16:uniqueId val="{00000000-553E-4F48-BF36-87C85733BD3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microsoft.com/office/2011/relationships/webextension" Target="../webextensions/webextension1.xml"/></Relationships>
</file>

<file path=xl/drawings/drawing1.xml><?xml version="1.0" encoding="utf-8"?>
<xdr:wsDr xmlns:xdr="http://schemas.openxmlformats.org/drawingml/2006/spreadsheetDrawing" xmlns:a="http://schemas.openxmlformats.org/drawingml/2006/main">
  <xdr:twoCellAnchor>
    <xdr:from>
      <xdr:col>7</xdr:col>
      <xdr:colOff>161925</xdr:colOff>
      <xdr:row>11</xdr:row>
      <xdr:rowOff>123825</xdr:rowOff>
    </xdr:from>
    <xdr:to>
      <xdr:col>13</xdr:col>
      <xdr:colOff>161925</xdr:colOff>
      <xdr:row>26</xdr:row>
      <xdr:rowOff>9525</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328612</xdr:colOff>
      <xdr:row>11</xdr:row>
      <xdr:rowOff>123825</xdr:rowOff>
    </xdr:from>
    <xdr:to>
      <xdr:col>11</xdr:col>
      <xdr:colOff>328612</xdr:colOff>
      <xdr:row>26</xdr:row>
      <xdr:rowOff>9525</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400050</xdr:colOff>
      <xdr:row>12</xdr:row>
      <xdr:rowOff>419100</xdr:rowOff>
    </xdr:from>
    <xdr:to>
      <xdr:col>13</xdr:col>
      <xdr:colOff>19050</xdr:colOff>
      <xdr:row>19</xdr:row>
      <xdr:rowOff>123825</xdr:rowOff>
    </xdr:to>
    <mc:AlternateContent xmlns:mc="http://schemas.openxmlformats.org/markup-compatibility/2006">
      <mc:Choice xmlns:we="http://schemas.microsoft.com/office/webextensions/webextension/2010/11" Requires="we">
        <xdr:graphicFrame macro="">
          <xdr:nvGraphicFramePr>
            <xdr:cNvPr id="3" name="Complemento 2">
              <a:extLst>
                <a:ext uri="{FF2B5EF4-FFF2-40B4-BE49-F238E27FC236}">
                  <a16:creationId xmlns:a16="http://schemas.microsoft.com/office/drawing/2014/main" id="{00000000-0008-0000-0300-000003000000}"/>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1"/>
            </a:graphicData>
          </a:graphic>
        </xdr:graphicFrame>
      </mc:Choice>
      <mc:Fallback>
        <xdr:pic>
          <xdr:nvPicPr>
            <xdr:cNvPr id="3" name="Complemento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tretch>
              <a:fillRect/>
            </a:stretch>
          </xdr:blipFill>
          <xdr:spPr>
            <a:prstGeom prst="rect">
              <a:avLst/>
            </a:prstGeom>
          </xdr:spPr>
        </xdr:pic>
      </mc:Fallback>
    </mc:AlternateContent>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webextension1.xml.rels><?xml version="1.0" encoding="UTF-8" standalone="yes"?>
<Relationships xmlns="http://schemas.openxmlformats.org/package/2006/relationships"><Relationship Id="rId1" Type="http://schemas.openxmlformats.org/officeDocument/2006/relationships/image" Target="../media/image1.png"/></Relationships>
</file>

<file path=xl/webextensions/webextension1.xml><?xml version="1.0" encoding="utf-8"?>
<we:webextension xmlns:we="http://schemas.microsoft.com/office/webextensions/webextension/2010/11" id="{00000000-0008-0000-0300-000003000000}">
  <we:reference id="wa102957661" version="1.4.0.0" store="es-ES" storeType="OMEX"/>
  <we:alternateReferences/>
  <we:properties>
    <we:property name="mapType" value="&quot;road&quot;"/>
    <we:property name="pointType" value="&quot;pie&quot;"/>
    <we:property name="color" value="[&quot;#00b4FF&quot;,&quot;#cc3300&quot;,&quot;#999900&quot;,&quot;#3366ff&quot;,&quot;#990055&quot;,&quot;#336633&quot;,&quot;#5500cc&quot;,&quot;#ff8c1a&quot;,&quot;#e60073&quot;,&quot;#666600&quot;,&quot;#0000ff&quot;,&quot;#996633&quot;,&quot;#00b386&quot;,&quot;#9900cc&quot;,&quot;#008000&quot;,&quot;#006699&quot;,&quot;#cc6600&quot;,&quot;#660080&quot;,&quot;#663300&quot;,&quot;#00a3a3&quot;,&quot;#990000&quot;,&quot;#FF0000&quot;,&quot;#FFA500&quot;,&quot;#FFFF00&quot;,&quot;#D4A017&quot;,&quot;#C0C0C0&quot;,&quot;#8C7853&quot;]"/>
    <we:property name="filters" value="[]"/>
    <we:property name="showLegend" value="&quot;show&quot;"/>
  </we:properties>
  <we:bindings/>
  <we:snapshot xmlns:r="http://schemas.openxmlformats.org/officeDocument/2006/relationships" r:embed="rId1"/>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abSelected="1" zoomScale="85" zoomScaleNormal="85" workbookViewId="0">
      <selection activeCell="C40" sqref="C40"/>
    </sheetView>
  </sheetViews>
  <sheetFormatPr baseColWidth="10" defaultRowHeight="15" x14ac:dyDescent="0.25"/>
  <cols>
    <col min="1" max="1" width="9.140625" customWidth="1"/>
    <col min="2" max="2" width="21" customWidth="1"/>
    <col min="3" max="3" width="28.28515625" customWidth="1"/>
    <col min="4" max="6" width="21" customWidth="1"/>
    <col min="7" max="7" width="87.85546875" customWidth="1"/>
    <col min="8" max="8" width="22.5703125" customWidth="1"/>
  </cols>
  <sheetData>
    <row r="1" spans="1:8" ht="18" x14ac:dyDescent="0.25">
      <c r="A1" s="50" t="s">
        <v>250</v>
      </c>
      <c r="B1" s="50"/>
      <c r="C1" s="50"/>
      <c r="D1" s="50"/>
      <c r="E1" s="50"/>
      <c r="F1" s="50"/>
      <c r="G1" s="50"/>
      <c r="H1" s="50"/>
    </row>
    <row r="2" spans="1:8" ht="36" x14ac:dyDescent="0.25">
      <c r="A2" s="28"/>
      <c r="B2" s="28" t="s">
        <v>0</v>
      </c>
      <c r="C2" s="28" t="s">
        <v>1</v>
      </c>
      <c r="D2" s="28" t="s">
        <v>2</v>
      </c>
      <c r="E2" s="28" t="s">
        <v>3</v>
      </c>
      <c r="F2" s="28" t="s">
        <v>4</v>
      </c>
      <c r="G2" s="29" t="s">
        <v>5</v>
      </c>
      <c r="H2" s="29" t="s">
        <v>6</v>
      </c>
    </row>
    <row r="3" spans="1:8" ht="106.5" customHeight="1" x14ac:dyDescent="0.25">
      <c r="A3" s="1">
        <v>1</v>
      </c>
      <c r="B3" s="2" t="s">
        <v>7</v>
      </c>
      <c r="C3" s="3">
        <v>17971062</v>
      </c>
      <c r="D3" s="2" t="s">
        <v>8</v>
      </c>
      <c r="E3" s="2" t="s">
        <v>9</v>
      </c>
      <c r="F3" s="2" t="s">
        <v>10</v>
      </c>
      <c r="G3" s="2" t="s">
        <v>11</v>
      </c>
      <c r="H3" s="2" t="s">
        <v>12</v>
      </c>
    </row>
    <row r="4" spans="1:8" ht="106.5" customHeight="1" x14ac:dyDescent="0.25">
      <c r="A4" s="1">
        <v>2</v>
      </c>
      <c r="B4" s="2" t="s">
        <v>13</v>
      </c>
      <c r="C4" s="3">
        <v>12496984</v>
      </c>
      <c r="D4" s="2" t="s">
        <v>8</v>
      </c>
      <c r="E4" s="2" t="s">
        <v>9</v>
      </c>
      <c r="F4" s="2" t="s">
        <v>10</v>
      </c>
      <c r="G4" s="2" t="s">
        <v>14</v>
      </c>
      <c r="H4" s="2" t="s">
        <v>12</v>
      </c>
    </row>
    <row r="5" spans="1:8" ht="106.5" customHeight="1" x14ac:dyDescent="0.25">
      <c r="A5" s="1">
        <v>3</v>
      </c>
      <c r="B5" s="2" t="s">
        <v>13</v>
      </c>
      <c r="C5" s="3">
        <v>4957070</v>
      </c>
      <c r="D5" s="2" t="s">
        <v>8</v>
      </c>
      <c r="E5" s="2" t="s">
        <v>9</v>
      </c>
      <c r="F5" s="2" t="s">
        <v>10</v>
      </c>
      <c r="G5" s="2" t="s">
        <v>14</v>
      </c>
      <c r="H5" s="2" t="s">
        <v>12</v>
      </c>
    </row>
    <row r="6" spans="1:8" ht="106.5" customHeight="1" x14ac:dyDescent="0.25">
      <c r="A6" s="1">
        <v>4</v>
      </c>
      <c r="B6" s="2" t="s">
        <v>13</v>
      </c>
      <c r="C6" s="3">
        <v>33047136</v>
      </c>
      <c r="D6" s="2" t="s">
        <v>8</v>
      </c>
      <c r="E6" s="2" t="s">
        <v>9</v>
      </c>
      <c r="F6" s="2" t="s">
        <v>10</v>
      </c>
      <c r="G6" s="2" t="s">
        <v>14</v>
      </c>
      <c r="H6" s="2" t="s">
        <v>12</v>
      </c>
    </row>
    <row r="7" spans="1:8" ht="106.5" customHeight="1" x14ac:dyDescent="0.25">
      <c r="A7" s="1">
        <v>5</v>
      </c>
      <c r="B7" s="2" t="s">
        <v>15</v>
      </c>
      <c r="C7" s="3">
        <v>3912843632</v>
      </c>
      <c r="D7" s="2" t="s">
        <v>16</v>
      </c>
      <c r="E7" s="2" t="s">
        <v>17</v>
      </c>
      <c r="F7" s="2" t="s">
        <v>18</v>
      </c>
      <c r="G7" s="4" t="s">
        <v>19</v>
      </c>
      <c r="H7" s="2" t="s">
        <v>12</v>
      </c>
    </row>
    <row r="8" spans="1:8" ht="106.5" customHeight="1" x14ac:dyDescent="0.25">
      <c r="A8" s="1">
        <v>6</v>
      </c>
      <c r="B8" s="2" t="s">
        <v>20</v>
      </c>
      <c r="C8" s="3">
        <v>111360000</v>
      </c>
      <c r="D8" s="2" t="s">
        <v>21</v>
      </c>
      <c r="E8" s="2" t="s">
        <v>22</v>
      </c>
      <c r="F8" s="2" t="s">
        <v>18</v>
      </c>
      <c r="G8" s="4" t="s">
        <v>23</v>
      </c>
      <c r="H8" s="2" t="s">
        <v>12</v>
      </c>
    </row>
    <row r="9" spans="1:8" ht="106.5" customHeight="1" x14ac:dyDescent="0.25">
      <c r="A9" s="1">
        <v>7</v>
      </c>
      <c r="B9" s="5" t="s">
        <v>24</v>
      </c>
      <c r="C9" s="3">
        <v>839663</v>
      </c>
      <c r="D9" s="5" t="s">
        <v>25</v>
      </c>
      <c r="E9" s="5" t="s">
        <v>26</v>
      </c>
      <c r="F9" s="5" t="s">
        <v>27</v>
      </c>
      <c r="G9" s="4" t="s">
        <v>28</v>
      </c>
      <c r="H9" s="2" t="s">
        <v>12</v>
      </c>
    </row>
    <row r="10" spans="1:8" ht="106.5" customHeight="1" x14ac:dyDescent="0.25">
      <c r="A10" s="1">
        <v>8</v>
      </c>
      <c r="B10" s="2" t="s">
        <v>29</v>
      </c>
      <c r="C10" s="3">
        <v>13029877</v>
      </c>
      <c r="D10" s="2" t="s">
        <v>30</v>
      </c>
      <c r="E10" s="2" t="s">
        <v>31</v>
      </c>
      <c r="F10" s="2" t="s">
        <v>32</v>
      </c>
      <c r="G10" s="4" t="s">
        <v>33</v>
      </c>
      <c r="H10" s="2" t="s">
        <v>12</v>
      </c>
    </row>
    <row r="11" spans="1:8" ht="106.5" customHeight="1" x14ac:dyDescent="0.25">
      <c r="A11" s="1">
        <v>9</v>
      </c>
      <c r="B11" s="2" t="s">
        <v>34</v>
      </c>
      <c r="C11" s="3">
        <v>254973561</v>
      </c>
      <c r="D11" s="2" t="s">
        <v>35</v>
      </c>
      <c r="E11" s="2" t="s">
        <v>36</v>
      </c>
      <c r="F11" s="2" t="s">
        <v>37</v>
      </c>
      <c r="G11" s="4" t="s">
        <v>38</v>
      </c>
      <c r="H11" s="2" t="s">
        <v>12</v>
      </c>
    </row>
    <row r="12" spans="1:8" ht="106.5" customHeight="1" x14ac:dyDescent="0.25">
      <c r="A12" s="1">
        <v>10</v>
      </c>
      <c r="B12" s="5" t="s">
        <v>39</v>
      </c>
      <c r="C12" s="3">
        <v>852613736</v>
      </c>
      <c r="D12" s="5" t="s">
        <v>40</v>
      </c>
      <c r="E12" s="5" t="s">
        <v>41</v>
      </c>
      <c r="F12" s="5" t="s">
        <v>42</v>
      </c>
      <c r="G12" s="4" t="s">
        <v>43</v>
      </c>
      <c r="H12" s="2" t="s">
        <v>12</v>
      </c>
    </row>
    <row r="13" spans="1:8" ht="106.5" customHeight="1" x14ac:dyDescent="0.25">
      <c r="A13" s="1">
        <v>11</v>
      </c>
      <c r="B13" s="2" t="s">
        <v>44</v>
      </c>
      <c r="C13" s="3">
        <v>7382632</v>
      </c>
      <c r="D13" s="2" t="s">
        <v>8</v>
      </c>
      <c r="E13" s="2" t="s">
        <v>45</v>
      </c>
      <c r="F13" s="2" t="s">
        <v>46</v>
      </c>
      <c r="G13" s="2" t="s">
        <v>11</v>
      </c>
      <c r="H13" s="2" t="s">
        <v>12</v>
      </c>
    </row>
    <row r="14" spans="1:8" ht="106.5" customHeight="1" x14ac:dyDescent="0.25">
      <c r="A14" s="1">
        <v>12</v>
      </c>
      <c r="B14" s="2" t="s">
        <v>15</v>
      </c>
      <c r="C14" s="3">
        <v>3116915014</v>
      </c>
      <c r="D14" s="2" t="s">
        <v>16</v>
      </c>
      <c r="E14" s="2" t="s">
        <v>17</v>
      </c>
      <c r="F14" s="2" t="s">
        <v>18</v>
      </c>
      <c r="G14" s="4" t="s">
        <v>19</v>
      </c>
      <c r="H14" s="2" t="s">
        <v>12</v>
      </c>
    </row>
    <row r="15" spans="1:8" ht="106.5" customHeight="1" x14ac:dyDescent="0.25">
      <c r="A15" s="1">
        <v>13</v>
      </c>
      <c r="B15" s="2" t="s">
        <v>47</v>
      </c>
      <c r="C15" s="3">
        <v>741237814</v>
      </c>
      <c r="D15" s="2" t="s">
        <v>48</v>
      </c>
      <c r="E15" s="2" t="s">
        <v>49</v>
      </c>
      <c r="F15" s="4" t="s">
        <v>50</v>
      </c>
      <c r="G15" s="5" t="s">
        <v>51</v>
      </c>
      <c r="H15" s="2" t="s">
        <v>12</v>
      </c>
    </row>
    <row r="16" spans="1:8" ht="106.5" customHeight="1" x14ac:dyDescent="0.25">
      <c r="A16" s="1">
        <v>14</v>
      </c>
      <c r="B16" s="2" t="s">
        <v>44</v>
      </c>
      <c r="C16" s="3">
        <v>146799216</v>
      </c>
      <c r="D16" s="5" t="s">
        <v>52</v>
      </c>
      <c r="E16" s="5" t="s">
        <v>53</v>
      </c>
      <c r="F16" s="5" t="s">
        <v>54</v>
      </c>
      <c r="G16" s="5" t="s">
        <v>55</v>
      </c>
      <c r="H16" s="2" t="s">
        <v>12</v>
      </c>
    </row>
    <row r="17" spans="1:10" ht="106.5" customHeight="1" x14ac:dyDescent="0.25">
      <c r="A17" s="6">
        <v>15</v>
      </c>
      <c r="B17" s="2" t="s">
        <v>56</v>
      </c>
      <c r="C17" s="3">
        <v>476205362</v>
      </c>
      <c r="D17" s="5" t="s">
        <v>57</v>
      </c>
      <c r="E17" s="5" t="s">
        <v>58</v>
      </c>
      <c r="F17" s="5" t="s">
        <v>18</v>
      </c>
      <c r="G17" s="5" t="s">
        <v>59</v>
      </c>
      <c r="H17" s="2" t="s">
        <v>12</v>
      </c>
    </row>
    <row r="18" spans="1:10" ht="106.5" customHeight="1" x14ac:dyDescent="0.25">
      <c r="A18" s="6">
        <v>16</v>
      </c>
      <c r="B18" s="2" t="s">
        <v>60</v>
      </c>
      <c r="C18" s="3">
        <v>4258563843</v>
      </c>
      <c r="D18" s="5" t="s">
        <v>61</v>
      </c>
      <c r="E18" s="5" t="s">
        <v>62</v>
      </c>
      <c r="F18" s="5" t="s">
        <v>63</v>
      </c>
      <c r="G18" s="5" t="s">
        <v>64</v>
      </c>
      <c r="H18" s="2" t="s">
        <v>12</v>
      </c>
    </row>
    <row r="19" spans="1:10" ht="90" x14ac:dyDescent="0.25">
      <c r="A19" s="1">
        <v>17</v>
      </c>
      <c r="B19" s="5" t="s">
        <v>141</v>
      </c>
      <c r="C19" s="26">
        <f>729000+946000</f>
        <v>1675000</v>
      </c>
      <c r="D19" s="5" t="s">
        <v>142</v>
      </c>
      <c r="E19" s="5" t="s">
        <v>143</v>
      </c>
      <c r="F19" s="5" t="s">
        <v>144</v>
      </c>
      <c r="G19" s="5" t="s">
        <v>145</v>
      </c>
      <c r="H19" s="2" t="s">
        <v>260</v>
      </c>
    </row>
    <row r="20" spans="1:10" ht="72" x14ac:dyDescent="0.25">
      <c r="A20" s="6">
        <v>18</v>
      </c>
      <c r="B20" s="2" t="s">
        <v>44</v>
      </c>
      <c r="C20" s="5" t="s">
        <v>146</v>
      </c>
      <c r="D20" s="5" t="s">
        <v>147</v>
      </c>
      <c r="E20" s="5" t="s">
        <v>53</v>
      </c>
      <c r="F20" s="5" t="s">
        <v>148</v>
      </c>
      <c r="G20" s="5" t="s">
        <v>149</v>
      </c>
      <c r="H20" s="2" t="s">
        <v>261</v>
      </c>
    </row>
    <row r="21" spans="1:10" ht="108" x14ac:dyDescent="0.25">
      <c r="A21" s="6">
        <v>19</v>
      </c>
      <c r="B21" s="2" t="s">
        <v>150</v>
      </c>
      <c r="C21" s="26" t="s">
        <v>151</v>
      </c>
      <c r="D21" s="5" t="s">
        <v>152</v>
      </c>
      <c r="E21" s="5" t="s">
        <v>153</v>
      </c>
      <c r="F21" s="5" t="s">
        <v>148</v>
      </c>
      <c r="G21" s="5" t="s">
        <v>154</v>
      </c>
      <c r="H21" s="2" t="s">
        <v>12</v>
      </c>
    </row>
    <row r="22" spans="1:10" ht="108" x14ac:dyDescent="0.25">
      <c r="A22" s="6">
        <v>20</v>
      </c>
      <c r="B22" s="2" t="s">
        <v>155</v>
      </c>
      <c r="C22" s="5" t="s">
        <v>156</v>
      </c>
      <c r="D22" s="5" t="s">
        <v>157</v>
      </c>
      <c r="E22" s="5" t="s">
        <v>158</v>
      </c>
      <c r="F22" s="5" t="s">
        <v>148</v>
      </c>
      <c r="G22" s="5" t="s">
        <v>159</v>
      </c>
      <c r="H22" s="2" t="s">
        <v>12</v>
      </c>
      <c r="I22" s="25"/>
    </row>
    <row r="23" spans="1:10" ht="72" x14ac:dyDescent="0.25">
      <c r="A23" s="6">
        <v>21</v>
      </c>
      <c r="B23" s="2" t="s">
        <v>160</v>
      </c>
      <c r="C23" s="5" t="s">
        <v>161</v>
      </c>
      <c r="D23" s="5" t="s">
        <v>162</v>
      </c>
      <c r="E23" s="5" t="s">
        <v>53</v>
      </c>
      <c r="F23" s="2" t="s">
        <v>163</v>
      </c>
      <c r="G23" s="5" t="s">
        <v>164</v>
      </c>
      <c r="H23" s="2" t="s">
        <v>258</v>
      </c>
    </row>
    <row r="24" spans="1:10" ht="54" x14ac:dyDescent="0.25">
      <c r="A24" s="6">
        <v>22</v>
      </c>
      <c r="B24" s="2" t="s">
        <v>165</v>
      </c>
      <c r="C24" s="5" t="s">
        <v>166</v>
      </c>
      <c r="D24" s="5" t="s">
        <v>167</v>
      </c>
      <c r="E24" s="5" t="s">
        <v>168</v>
      </c>
      <c r="F24" s="2" t="s">
        <v>169</v>
      </c>
      <c r="G24" s="5" t="s">
        <v>170</v>
      </c>
      <c r="H24" s="2" t="s">
        <v>259</v>
      </c>
    </row>
    <row r="25" spans="1:10" ht="36" x14ac:dyDescent="0.25">
      <c r="A25" s="6">
        <v>23</v>
      </c>
      <c r="B25" s="2" t="s">
        <v>171</v>
      </c>
      <c r="C25" s="27">
        <v>18557</v>
      </c>
      <c r="D25" s="5" t="s">
        <v>172</v>
      </c>
      <c r="E25" s="5" t="s">
        <v>244</v>
      </c>
      <c r="F25" s="2" t="s">
        <v>173</v>
      </c>
      <c r="G25" s="5" t="s">
        <v>174</v>
      </c>
      <c r="H25" s="2" t="s">
        <v>258</v>
      </c>
    </row>
    <row r="26" spans="1:10" ht="360" x14ac:dyDescent="0.25">
      <c r="A26" s="6">
        <v>24</v>
      </c>
      <c r="B26" s="2" t="s">
        <v>181</v>
      </c>
      <c r="C26" s="27">
        <v>40</v>
      </c>
      <c r="D26" s="5" t="s">
        <v>179</v>
      </c>
      <c r="E26" s="5" t="s">
        <v>178</v>
      </c>
      <c r="F26" s="2" t="s">
        <v>180</v>
      </c>
      <c r="G26" s="5" t="s">
        <v>187</v>
      </c>
      <c r="H26" s="2" t="s">
        <v>258</v>
      </c>
      <c r="J26">
        <f>40*4000</f>
        <v>160000</v>
      </c>
    </row>
    <row r="27" spans="1:10" ht="180" x14ac:dyDescent="0.25">
      <c r="A27" s="6">
        <v>25</v>
      </c>
      <c r="B27" s="2" t="s">
        <v>190</v>
      </c>
      <c r="C27" s="27" t="s">
        <v>191</v>
      </c>
      <c r="D27" s="5" t="s">
        <v>188</v>
      </c>
      <c r="E27" s="5" t="s">
        <v>189</v>
      </c>
      <c r="F27" s="2" t="s">
        <v>192</v>
      </c>
      <c r="G27" s="5" t="s">
        <v>193</v>
      </c>
      <c r="H27" s="2" t="s">
        <v>194</v>
      </c>
    </row>
    <row r="28" spans="1:10" ht="54" x14ac:dyDescent="0.25">
      <c r="A28" s="6">
        <v>26</v>
      </c>
      <c r="B28" s="2" t="s">
        <v>13</v>
      </c>
      <c r="C28" s="48">
        <v>34354493</v>
      </c>
      <c r="D28" s="5" t="s">
        <v>8</v>
      </c>
      <c r="E28" s="5" t="s">
        <v>9</v>
      </c>
      <c r="F28" s="2" t="s">
        <v>234</v>
      </c>
      <c r="G28" s="5" t="s">
        <v>242</v>
      </c>
      <c r="H28" s="2" t="s">
        <v>12</v>
      </c>
    </row>
    <row r="29" spans="1:10" ht="54" x14ac:dyDescent="0.25">
      <c r="A29" s="6">
        <v>27</v>
      </c>
      <c r="B29" s="2" t="s">
        <v>13</v>
      </c>
      <c r="C29" s="48">
        <v>37970755</v>
      </c>
      <c r="D29" s="5" t="s">
        <v>8</v>
      </c>
      <c r="E29" s="5" t="s">
        <v>9</v>
      </c>
      <c r="F29" s="2" t="s">
        <v>234</v>
      </c>
      <c r="G29" s="5" t="s">
        <v>242</v>
      </c>
      <c r="H29" s="2" t="s">
        <v>12</v>
      </c>
    </row>
    <row r="30" spans="1:10" ht="81.75" customHeight="1" x14ac:dyDescent="0.25">
      <c r="A30" s="6">
        <v>28</v>
      </c>
      <c r="B30" s="2" t="s">
        <v>177</v>
      </c>
      <c r="C30" s="5" t="s">
        <v>231</v>
      </c>
      <c r="D30" s="5" t="s">
        <v>48</v>
      </c>
      <c r="E30" s="5" t="s">
        <v>195</v>
      </c>
      <c r="F30" s="5" t="s">
        <v>195</v>
      </c>
      <c r="G30" s="5" t="s">
        <v>195</v>
      </c>
      <c r="H30" s="2" t="s">
        <v>186</v>
      </c>
    </row>
    <row r="31" spans="1:10" ht="18" x14ac:dyDescent="0.25">
      <c r="A31" s="6">
        <v>29</v>
      </c>
      <c r="B31" s="2" t="s">
        <v>184</v>
      </c>
      <c r="C31" s="48" t="s">
        <v>243</v>
      </c>
      <c r="D31" s="5" t="s">
        <v>185</v>
      </c>
      <c r="E31" s="5" t="s">
        <v>240</v>
      </c>
      <c r="F31" s="2" t="s">
        <v>63</v>
      </c>
      <c r="G31" s="5" t="s">
        <v>195</v>
      </c>
      <c r="H31" s="2" t="s">
        <v>12</v>
      </c>
    </row>
    <row r="32" spans="1:10" ht="54" x14ac:dyDescent="0.25">
      <c r="A32" s="6">
        <v>30</v>
      </c>
      <c r="B32" s="2" t="s">
        <v>182</v>
      </c>
      <c r="C32" s="5" t="s">
        <v>195</v>
      </c>
      <c r="D32" s="5" t="s">
        <v>235</v>
      </c>
      <c r="E32" s="5" t="s">
        <v>236</v>
      </c>
      <c r="F32" s="5" t="s">
        <v>234</v>
      </c>
      <c r="G32" s="5" t="s">
        <v>238</v>
      </c>
      <c r="H32" s="2" t="s">
        <v>239</v>
      </c>
    </row>
    <row r="33" spans="1:8" ht="90" x14ac:dyDescent="0.25">
      <c r="A33" s="6">
        <v>31</v>
      </c>
      <c r="B33" s="2" t="s">
        <v>232</v>
      </c>
      <c r="C33" s="5" t="s">
        <v>195</v>
      </c>
      <c r="D33" s="5" t="s">
        <v>233</v>
      </c>
      <c r="E33" s="5" t="s">
        <v>195</v>
      </c>
      <c r="F33" s="5" t="s">
        <v>195</v>
      </c>
      <c r="G33" s="5" t="s">
        <v>195</v>
      </c>
      <c r="H33" s="2" t="s">
        <v>196</v>
      </c>
    </row>
    <row r="34" spans="1:8" ht="54" x14ac:dyDescent="0.25">
      <c r="A34" s="6">
        <v>32</v>
      </c>
      <c r="B34" s="2" t="s">
        <v>245</v>
      </c>
      <c r="C34" s="5" t="s">
        <v>246</v>
      </c>
      <c r="D34" s="5" t="s">
        <v>247</v>
      </c>
      <c r="E34" s="5" t="s">
        <v>248</v>
      </c>
      <c r="F34" s="5" t="s">
        <v>234</v>
      </c>
      <c r="G34" s="5" t="s">
        <v>249</v>
      </c>
      <c r="H34" s="2" t="s">
        <v>239</v>
      </c>
    </row>
    <row r="35" spans="1:8" ht="18" x14ac:dyDescent="0.25">
      <c r="A35" s="6">
        <v>33</v>
      </c>
      <c r="B35" s="2" t="s">
        <v>262</v>
      </c>
      <c r="C35" s="5" t="s">
        <v>263</v>
      </c>
      <c r="D35" s="5" t="s">
        <v>263</v>
      </c>
      <c r="E35" s="5" t="s">
        <v>263</v>
      </c>
      <c r="F35" s="5" t="s">
        <v>263</v>
      </c>
      <c r="G35" s="5" t="s">
        <v>267</v>
      </c>
      <c r="H35" s="2" t="s">
        <v>266</v>
      </c>
    </row>
    <row r="36" spans="1:8" ht="36" x14ac:dyDescent="0.25">
      <c r="A36" s="6"/>
      <c r="B36" s="2" t="s">
        <v>264</v>
      </c>
      <c r="C36" s="5" t="s">
        <v>263</v>
      </c>
      <c r="D36" s="5" t="s">
        <v>263</v>
      </c>
      <c r="E36" s="5" t="s">
        <v>263</v>
      </c>
      <c r="F36" s="5" t="s">
        <v>263</v>
      </c>
      <c r="G36" s="5" t="s">
        <v>265</v>
      </c>
      <c r="H36" s="2" t="s">
        <v>266</v>
      </c>
    </row>
    <row r="37" spans="1:8" ht="54" x14ac:dyDescent="0.25">
      <c r="A37" s="6">
        <v>34</v>
      </c>
      <c r="B37" s="2" t="s">
        <v>237</v>
      </c>
      <c r="C37" s="5" t="s">
        <v>195</v>
      </c>
      <c r="D37" s="5" t="s">
        <v>157</v>
      </c>
      <c r="E37" s="5" t="s">
        <v>158</v>
      </c>
      <c r="F37" s="5" t="s">
        <v>234</v>
      </c>
      <c r="G37" s="5" t="s">
        <v>241</v>
      </c>
      <c r="H37" s="2" t="s">
        <v>257</v>
      </c>
    </row>
    <row r="38" spans="1:8" ht="18" x14ac:dyDescent="0.25">
      <c r="A38" s="45"/>
      <c r="B38" s="46"/>
      <c r="C38" s="25"/>
      <c r="D38" s="25"/>
      <c r="E38" s="25"/>
      <c r="F38" s="25"/>
      <c r="G38" s="25"/>
      <c r="H38" s="47"/>
    </row>
    <row r="39" spans="1:8" ht="18" x14ac:dyDescent="0.25">
      <c r="A39" s="45"/>
      <c r="B39" s="46"/>
      <c r="C39" s="25"/>
      <c r="D39" s="25"/>
      <c r="E39" s="25"/>
      <c r="F39" s="25"/>
      <c r="G39" s="25"/>
      <c r="H39" s="47"/>
    </row>
    <row r="40" spans="1:8" ht="17.25" x14ac:dyDescent="0.3">
      <c r="A40" s="49" t="s">
        <v>65</v>
      </c>
      <c r="B40" s="49"/>
      <c r="C40" s="7"/>
    </row>
    <row r="41" spans="1:8" x14ac:dyDescent="0.25">
      <c r="G41">
        <f>356964+64496</f>
        <v>421460</v>
      </c>
    </row>
  </sheetData>
  <mergeCells count="2">
    <mergeCell ref="A40:B40"/>
    <mergeCell ref="A1:H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O22"/>
  <sheetViews>
    <sheetView showGridLines="0" zoomScale="80" zoomScaleNormal="80" workbookViewId="0">
      <selection activeCell="E9" sqref="E9"/>
    </sheetView>
  </sheetViews>
  <sheetFormatPr baseColWidth="10" defaultRowHeight="16.5" x14ac:dyDescent="0.3"/>
  <cols>
    <col min="1" max="1" width="1.5703125" style="8" customWidth="1"/>
    <col min="2" max="4" width="27.5703125" style="8" customWidth="1"/>
    <col min="5" max="5" width="59.5703125" style="8" customWidth="1"/>
    <col min="6" max="6" width="40.42578125" style="8" customWidth="1"/>
    <col min="7" max="8" width="23.42578125" style="8" customWidth="1"/>
    <col min="9" max="9" width="206.140625" style="18" customWidth="1"/>
    <col min="10" max="10" width="33" style="8" customWidth="1"/>
    <col min="11" max="11" width="28.5703125" style="32" customWidth="1"/>
    <col min="12" max="12" width="24.42578125" style="32" customWidth="1"/>
    <col min="13" max="13" width="12.85546875" style="32" bestFit="1" customWidth="1"/>
    <col min="14" max="41" width="11.42578125" style="32"/>
    <col min="42" max="16384" width="11.42578125" style="8"/>
  </cols>
  <sheetData>
    <row r="1" spans="1:41" ht="9" customHeight="1" x14ac:dyDescent="0.3"/>
    <row r="2" spans="1:41" ht="49.5" customHeight="1" x14ac:dyDescent="0.3">
      <c r="B2" s="52" t="s">
        <v>2</v>
      </c>
      <c r="C2" s="52" t="s">
        <v>66</v>
      </c>
      <c r="D2" s="55" t="s">
        <v>222</v>
      </c>
      <c r="E2" s="52" t="s">
        <v>67</v>
      </c>
      <c r="F2" s="52" t="s">
        <v>68</v>
      </c>
      <c r="G2" s="52" t="s">
        <v>69</v>
      </c>
      <c r="H2" s="52" t="s">
        <v>70</v>
      </c>
      <c r="I2" s="51" t="s">
        <v>5</v>
      </c>
      <c r="J2" s="52" t="s">
        <v>128</v>
      </c>
    </row>
    <row r="3" spans="1:41" hidden="1" x14ac:dyDescent="0.3">
      <c r="B3" s="52"/>
      <c r="C3" s="52"/>
      <c r="D3" s="56"/>
      <c r="E3" s="52"/>
      <c r="F3" s="52"/>
      <c r="G3" s="52"/>
      <c r="H3" s="52"/>
      <c r="I3" s="51"/>
      <c r="J3" s="52"/>
    </row>
    <row r="4" spans="1:41" ht="247.5" hidden="1" x14ac:dyDescent="0.3">
      <c r="B4" s="9" t="s">
        <v>71</v>
      </c>
      <c r="C4" s="9" t="s">
        <v>72</v>
      </c>
      <c r="D4" s="9" t="s">
        <v>223</v>
      </c>
      <c r="E4" s="9" t="s">
        <v>73</v>
      </c>
      <c r="F4" s="9" t="s">
        <v>74</v>
      </c>
      <c r="G4" s="10" t="s">
        <v>75</v>
      </c>
      <c r="H4" s="11">
        <v>1029308801</v>
      </c>
      <c r="I4" s="20" t="s">
        <v>212</v>
      </c>
      <c r="J4" s="17">
        <v>0.94</v>
      </c>
      <c r="K4" s="33">
        <f>H4-60662565</f>
        <v>968646236</v>
      </c>
      <c r="L4" s="32">
        <f>K4/H4</f>
        <v>0.94106475632865005</v>
      </c>
    </row>
    <row r="5" spans="1:41" ht="409.5" hidden="1" x14ac:dyDescent="0.3">
      <c r="B5" s="9" t="s">
        <v>76</v>
      </c>
      <c r="C5" s="9" t="s">
        <v>77</v>
      </c>
      <c r="D5" s="9" t="s">
        <v>224</v>
      </c>
      <c r="E5" s="9" t="s">
        <v>78</v>
      </c>
      <c r="F5" s="9" t="s">
        <v>79</v>
      </c>
      <c r="G5" s="10" t="s">
        <v>80</v>
      </c>
      <c r="H5" s="11">
        <v>628038000</v>
      </c>
      <c r="I5" s="20" t="s">
        <v>214</v>
      </c>
      <c r="J5" s="22" t="s">
        <v>139</v>
      </c>
    </row>
    <row r="6" spans="1:41" ht="214.5" hidden="1" x14ac:dyDescent="0.3">
      <c r="B6" s="9" t="s">
        <v>81</v>
      </c>
      <c r="C6" s="9" t="s">
        <v>82</v>
      </c>
      <c r="D6" s="9" t="s">
        <v>228</v>
      </c>
      <c r="E6" s="9" t="s">
        <v>83</v>
      </c>
      <c r="F6" s="9" t="s">
        <v>84</v>
      </c>
      <c r="G6" s="10" t="s">
        <v>85</v>
      </c>
      <c r="H6" s="11">
        <v>1753335000</v>
      </c>
      <c r="I6" s="21" t="s">
        <v>129</v>
      </c>
      <c r="J6" s="17">
        <v>0.72</v>
      </c>
      <c r="K6" s="34">
        <v>1259164706</v>
      </c>
      <c r="L6" s="35">
        <f>K6/H6</f>
        <v>0.7181540926291895</v>
      </c>
      <c r="M6" s="36">
        <f>H6-K6</f>
        <v>494170294</v>
      </c>
    </row>
    <row r="7" spans="1:41" ht="99" hidden="1" x14ac:dyDescent="0.3">
      <c r="B7" s="9" t="s">
        <v>86</v>
      </c>
      <c r="C7" s="9" t="s">
        <v>87</v>
      </c>
      <c r="D7" s="9" t="s">
        <v>225</v>
      </c>
      <c r="E7" s="9" t="s">
        <v>88</v>
      </c>
      <c r="F7" s="9" t="s">
        <v>89</v>
      </c>
      <c r="G7" s="10" t="s">
        <v>90</v>
      </c>
      <c r="H7" s="11">
        <v>3858210000</v>
      </c>
      <c r="I7" s="20" t="s">
        <v>215</v>
      </c>
      <c r="J7" s="22" t="s">
        <v>130</v>
      </c>
    </row>
    <row r="8" spans="1:41" ht="99" hidden="1" x14ac:dyDescent="0.3">
      <c r="B8" s="9" t="s">
        <v>91</v>
      </c>
      <c r="C8" s="9" t="s">
        <v>92</v>
      </c>
      <c r="D8" s="9" t="s">
        <v>226</v>
      </c>
      <c r="E8" s="9" t="s">
        <v>93</v>
      </c>
      <c r="F8" s="9" t="s">
        <v>94</v>
      </c>
      <c r="G8" s="12">
        <v>99224.79</v>
      </c>
      <c r="H8" s="11">
        <v>366417808</v>
      </c>
      <c r="I8" s="20" t="s">
        <v>131</v>
      </c>
      <c r="J8" s="17">
        <v>0.98</v>
      </c>
      <c r="K8" s="37">
        <f>H8-6423219</f>
        <v>359994589</v>
      </c>
      <c r="L8" s="35">
        <f>K8/H8</f>
        <v>0.98247023245114773</v>
      </c>
    </row>
    <row r="9" spans="1:41" ht="346.5" x14ac:dyDescent="0.3">
      <c r="B9" s="9" t="s">
        <v>95</v>
      </c>
      <c r="C9" s="9" t="s">
        <v>87</v>
      </c>
      <c r="D9" s="9" t="s">
        <v>227</v>
      </c>
      <c r="E9" s="9" t="s">
        <v>96</v>
      </c>
      <c r="F9" s="9" t="s">
        <v>97</v>
      </c>
      <c r="G9" s="10" t="s">
        <v>98</v>
      </c>
      <c r="H9" s="11">
        <v>18231490000</v>
      </c>
      <c r="I9" s="21" t="s">
        <v>132</v>
      </c>
      <c r="J9" s="17">
        <v>0</v>
      </c>
    </row>
    <row r="10" spans="1:41" ht="82.5" x14ac:dyDescent="0.3">
      <c r="B10" s="9" t="s">
        <v>99</v>
      </c>
      <c r="C10" s="9" t="s">
        <v>100</v>
      </c>
      <c r="D10" s="9" t="s">
        <v>230</v>
      </c>
      <c r="E10" s="9" t="s">
        <v>101</v>
      </c>
      <c r="F10" s="9" t="s">
        <v>102</v>
      </c>
      <c r="G10" s="10" t="s">
        <v>103</v>
      </c>
      <c r="H10" s="11">
        <v>2654596400</v>
      </c>
      <c r="I10" s="21" t="s">
        <v>133</v>
      </c>
      <c r="J10" s="17">
        <v>0</v>
      </c>
    </row>
    <row r="11" spans="1:41" ht="214.5" hidden="1" x14ac:dyDescent="0.3">
      <c r="B11" s="9" t="s">
        <v>104</v>
      </c>
      <c r="C11" s="9" t="s">
        <v>105</v>
      </c>
      <c r="D11" s="9" t="s">
        <v>106</v>
      </c>
      <c r="E11" s="9" t="s">
        <v>106</v>
      </c>
      <c r="F11" s="9" t="s">
        <v>107</v>
      </c>
      <c r="G11" s="12">
        <v>1698431.89</v>
      </c>
      <c r="H11" s="11">
        <v>5763997933</v>
      </c>
      <c r="I11" s="20" t="s">
        <v>213</v>
      </c>
      <c r="J11" s="17" t="s">
        <v>135</v>
      </c>
    </row>
    <row r="12" spans="1:41" ht="24.75" hidden="1" customHeight="1" x14ac:dyDescent="0.3">
      <c r="B12" s="9" t="s">
        <v>108</v>
      </c>
      <c r="C12" s="9" t="s">
        <v>109</v>
      </c>
      <c r="D12" s="9" t="s">
        <v>228</v>
      </c>
      <c r="E12" s="9" t="s">
        <v>110</v>
      </c>
      <c r="F12" s="9" t="s">
        <v>111</v>
      </c>
      <c r="G12" s="10" t="s">
        <v>112</v>
      </c>
      <c r="H12" s="13">
        <v>5110258283.5</v>
      </c>
      <c r="I12" s="21" t="s">
        <v>134</v>
      </c>
      <c r="J12" s="17">
        <v>1</v>
      </c>
    </row>
    <row r="13" spans="1:41" ht="374.25" hidden="1" customHeight="1" x14ac:dyDescent="0.3">
      <c r="B13" s="9" t="s">
        <v>108</v>
      </c>
      <c r="C13" s="9" t="s">
        <v>113</v>
      </c>
      <c r="D13" s="9" t="s">
        <v>228</v>
      </c>
      <c r="E13" s="9" t="s">
        <v>114</v>
      </c>
      <c r="F13" s="9" t="s">
        <v>115</v>
      </c>
      <c r="G13" s="10" t="s">
        <v>116</v>
      </c>
      <c r="H13" s="11">
        <v>113890628440</v>
      </c>
      <c r="I13" s="20" t="s">
        <v>211</v>
      </c>
      <c r="J13" s="22" t="s">
        <v>137</v>
      </c>
    </row>
    <row r="14" spans="1:41" ht="280.5" hidden="1" x14ac:dyDescent="0.3">
      <c r="A14" s="23"/>
      <c r="B14" s="9" t="s">
        <v>117</v>
      </c>
      <c r="C14" s="9" t="s">
        <v>118</v>
      </c>
      <c r="D14" s="9" t="s">
        <v>228</v>
      </c>
      <c r="E14" s="9" t="s">
        <v>119</v>
      </c>
      <c r="F14" s="9" t="s">
        <v>120</v>
      </c>
      <c r="G14" s="10" t="s">
        <v>121</v>
      </c>
      <c r="H14" s="11">
        <v>58840860780</v>
      </c>
      <c r="I14" s="21" t="s">
        <v>140</v>
      </c>
      <c r="J14" s="17">
        <v>0.17</v>
      </c>
      <c r="K14" s="38">
        <f>L14/H14</f>
        <v>0.52718334973005132</v>
      </c>
      <c r="L14" s="39">
        <v>31019922087</v>
      </c>
    </row>
    <row r="15" spans="1:41" ht="33" hidden="1" x14ac:dyDescent="0.3">
      <c r="A15" s="23"/>
      <c r="B15" s="9" t="s">
        <v>117</v>
      </c>
      <c r="C15" s="9" t="s">
        <v>122</v>
      </c>
      <c r="D15" s="9" t="s">
        <v>223</v>
      </c>
      <c r="E15" s="9" t="s">
        <v>123</v>
      </c>
      <c r="F15" s="9" t="s">
        <v>124</v>
      </c>
      <c r="G15" s="10" t="s">
        <v>125</v>
      </c>
      <c r="H15" s="11">
        <v>48172342410.008369</v>
      </c>
      <c r="I15" s="21" t="s">
        <v>138</v>
      </c>
      <c r="J15" s="22" t="s">
        <v>136</v>
      </c>
      <c r="K15" s="24"/>
      <c r="L15" s="35"/>
    </row>
    <row r="16" spans="1:41" s="15" customFormat="1" ht="115.5" x14ac:dyDescent="0.3">
      <c r="A16" s="30"/>
      <c r="B16" s="9" t="s">
        <v>175</v>
      </c>
      <c r="C16" s="9" t="s">
        <v>197</v>
      </c>
      <c r="D16" s="9" t="s">
        <v>223</v>
      </c>
      <c r="E16" s="9" t="s">
        <v>198</v>
      </c>
      <c r="F16" s="9" t="s">
        <v>199</v>
      </c>
      <c r="G16" s="40">
        <v>214443</v>
      </c>
      <c r="H16" s="11">
        <v>0</v>
      </c>
      <c r="I16" s="21" t="s">
        <v>205</v>
      </c>
      <c r="J16" s="21" t="s">
        <v>200</v>
      </c>
      <c r="K16" s="24"/>
      <c r="L16" s="35"/>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row>
    <row r="17" spans="1:41" s="15" customFormat="1" ht="99" x14ac:dyDescent="0.3">
      <c r="A17" s="30"/>
      <c r="B17" s="9" t="s">
        <v>176</v>
      </c>
      <c r="C17" s="9" t="s">
        <v>201</v>
      </c>
      <c r="D17" s="9" t="s">
        <v>229</v>
      </c>
      <c r="E17" s="9" t="s">
        <v>202</v>
      </c>
      <c r="F17" s="9" t="s">
        <v>206</v>
      </c>
      <c r="G17" s="40">
        <v>4106320</v>
      </c>
      <c r="H17" s="11">
        <v>0</v>
      </c>
      <c r="I17" s="21" t="s">
        <v>203</v>
      </c>
      <c r="J17" s="41" t="s">
        <v>204</v>
      </c>
      <c r="K17" s="24"/>
      <c r="L17" s="35"/>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row>
    <row r="18" spans="1:41" s="15" customFormat="1" ht="82.5" x14ac:dyDescent="0.3">
      <c r="A18" s="30"/>
      <c r="B18" s="9" t="s">
        <v>183</v>
      </c>
      <c r="C18" s="9" t="s">
        <v>207</v>
      </c>
      <c r="D18" s="9" t="s">
        <v>228</v>
      </c>
      <c r="E18" s="9" t="s">
        <v>210</v>
      </c>
      <c r="F18" s="9" t="s">
        <v>207</v>
      </c>
      <c r="G18" s="42">
        <v>840000000</v>
      </c>
      <c r="H18" s="11">
        <v>0</v>
      </c>
      <c r="I18" s="21" t="s">
        <v>208</v>
      </c>
      <c r="J18" s="41" t="s">
        <v>209</v>
      </c>
      <c r="K18" s="24"/>
      <c r="L18" s="35"/>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row>
    <row r="19" spans="1:41" s="15" customFormat="1" hidden="1" x14ac:dyDescent="0.3">
      <c r="A19" s="31"/>
      <c r="B19" s="53" t="s">
        <v>126</v>
      </c>
      <c r="C19" s="53"/>
      <c r="D19" s="43"/>
      <c r="E19" s="16"/>
      <c r="F19" s="16"/>
      <c r="G19" s="44">
        <f>SUM(G4:G18)</f>
        <v>846118419.67999995</v>
      </c>
      <c r="H19" s="44">
        <f>SUM(H4:H18)</f>
        <v>260299483855.50836</v>
      </c>
      <c r="I19" s="19"/>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row>
    <row r="21" spans="1:41" x14ac:dyDescent="0.3">
      <c r="B21" s="54" t="s">
        <v>127</v>
      </c>
      <c r="C21" s="54"/>
      <c r="D21" s="54"/>
      <c r="E21" s="54"/>
      <c r="F21" s="54"/>
      <c r="G21" s="54"/>
      <c r="H21" s="54"/>
    </row>
    <row r="22" spans="1:41" x14ac:dyDescent="0.3">
      <c r="H22" s="14"/>
    </row>
  </sheetData>
  <autoFilter xmlns:x14="http://schemas.microsoft.com/office/spreadsheetml/2009/9/main" ref="B2:M19">
    <filterColumn colId="8">
      <filters>
        <mc:AlternateContent xmlns:mc="http://schemas.openxmlformats.org/markup-compatibility/2006">
          <mc:Choice Requires="x14">
            <x14:filter val="0%"/>
            <x14:filter val="El día 16 de diciembre se firmó la aceptación de la donación, se estima que el día lunes 20 de diciembre se firmen los poderes para la formalización del instrumento de cooperación que se pretende construir para la gestión de los recursos en la vigencia 2022"/>
            <x14:filter val="Se encuentra en estado de negociación con la Autoridad en materia sanitaria en colombia (MINSALUD)"/>
            <x14:filter val="Se firmó el acta de negociación entre el BID, MINSALUD y APC- Colombia, se estima que la formalización del convenio interadministrativo para el desarrollo del programa se realice a principios de la vigencia 2022."/>
          </mc:Choice>
          <mc:Fallback>
            <filter val="0%"/>
            <filter val="Se encuentra en estado de negociación con la Autoridad en materia sanitaria en colombia (MINSALUD)"/>
            <filter val="Se firmó el acta de negociación entre el BID, MINSALUD y APC- Colombia, se estima que la formalización del convenio interadministrativo para el desarrollo del programa se realice a principios de la vigencia 2022."/>
          </mc:Fallback>
        </mc:AlternateContent>
      </filters>
    </filterColumn>
  </autoFilter>
  <mergeCells count="11">
    <mergeCell ref="I2:I3"/>
    <mergeCell ref="J2:J3"/>
    <mergeCell ref="B19:C19"/>
    <mergeCell ref="B21:H21"/>
    <mergeCell ref="B2:B3"/>
    <mergeCell ref="C2:C3"/>
    <mergeCell ref="E2:E3"/>
    <mergeCell ref="F2:F3"/>
    <mergeCell ref="G2:G3"/>
    <mergeCell ref="H2:H3"/>
    <mergeCell ref="D2: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6" sqref="A6:B8"/>
    </sheetView>
  </sheetViews>
  <sheetFormatPr baseColWidth="10" defaultRowHeight="15" x14ac:dyDescent="0.25"/>
  <cols>
    <col min="1" max="1" width="30.28515625" customWidth="1"/>
  </cols>
  <sheetData>
    <row r="1" spans="1:2" x14ac:dyDescent="0.25">
      <c r="A1" t="s">
        <v>216</v>
      </c>
      <c r="B1">
        <v>28</v>
      </c>
    </row>
    <row r="2" spans="1:2" x14ac:dyDescent="0.25">
      <c r="A2" t="s">
        <v>217</v>
      </c>
      <c r="B2">
        <v>16</v>
      </c>
    </row>
    <row r="3" spans="1:2" x14ac:dyDescent="0.25">
      <c r="A3" t="s">
        <v>218</v>
      </c>
      <c r="B3">
        <v>12</v>
      </c>
    </row>
    <row r="6" spans="1:2" x14ac:dyDescent="0.25">
      <c r="A6" t="s">
        <v>219</v>
      </c>
      <c r="B6">
        <v>10</v>
      </c>
    </row>
    <row r="7" spans="1:2" x14ac:dyDescent="0.25">
      <c r="A7" t="s">
        <v>220</v>
      </c>
      <c r="B7">
        <v>7</v>
      </c>
    </row>
    <row r="8" spans="1:2" x14ac:dyDescent="0.25">
      <c r="A8" t="s">
        <v>221</v>
      </c>
      <c r="B8">
        <v>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opLeftCell="A13" workbookViewId="0">
      <selection activeCell="A13" sqref="A13"/>
    </sheetView>
  </sheetViews>
  <sheetFormatPr baseColWidth="10" defaultRowHeight="16.5" x14ac:dyDescent="0.3"/>
  <cols>
    <col min="1" max="1" width="27.5703125" style="8" customWidth="1"/>
    <col min="2" max="2" width="23.42578125" style="8" customWidth="1"/>
    <col min="3" max="3" width="12.85546875" style="32" bestFit="1" customWidth="1"/>
    <col min="4" max="13" width="11.42578125" style="32"/>
    <col min="14" max="15" width="12" style="32" customWidth="1"/>
    <col min="16" max="31" width="11.42578125" style="32"/>
    <col min="32" max="16384" width="11.42578125" style="8"/>
  </cols>
  <sheetData>
    <row r="1" spans="1:31" ht="9" customHeight="1" x14ac:dyDescent="0.3"/>
    <row r="2" spans="1:31" ht="49.5" customHeight="1" x14ac:dyDescent="0.3">
      <c r="A2" s="55" t="s">
        <v>222</v>
      </c>
      <c r="B2" s="52" t="s">
        <v>70</v>
      </c>
    </row>
    <row r="3" spans="1:31" x14ac:dyDescent="0.3">
      <c r="A3" s="56"/>
      <c r="B3" s="52"/>
    </row>
    <row r="4" spans="1:31" x14ac:dyDescent="0.3">
      <c r="A4" s="9" t="s">
        <v>223</v>
      </c>
      <c r="B4" s="11">
        <v>1029308801</v>
      </c>
    </row>
    <row r="5" spans="1:31" x14ac:dyDescent="0.3">
      <c r="A5" s="9" t="s">
        <v>224</v>
      </c>
      <c r="B5" s="11">
        <v>628038000</v>
      </c>
    </row>
    <row r="6" spans="1:31" x14ac:dyDescent="0.3">
      <c r="A6" s="9" t="s">
        <v>228</v>
      </c>
      <c r="B6" s="11">
        <v>1753335000</v>
      </c>
      <c r="C6" s="36"/>
    </row>
    <row r="7" spans="1:31" ht="33" x14ac:dyDescent="0.3">
      <c r="A7" s="9" t="s">
        <v>225</v>
      </c>
      <c r="B7" s="11">
        <v>3858210000</v>
      </c>
    </row>
    <row r="8" spans="1:31" x14ac:dyDescent="0.3">
      <c r="A8" s="9" t="s">
        <v>226</v>
      </c>
      <c r="B8" s="11">
        <v>366417808</v>
      </c>
    </row>
    <row r="9" spans="1:31" ht="66" x14ac:dyDescent="0.3">
      <c r="A9" s="9" t="s">
        <v>227</v>
      </c>
      <c r="B9" s="11">
        <v>18231490000</v>
      </c>
    </row>
    <row r="10" spans="1:31" x14ac:dyDescent="0.3">
      <c r="A10" s="9" t="s">
        <v>230</v>
      </c>
      <c r="B10" s="11">
        <v>2654596400</v>
      </c>
    </row>
    <row r="11" spans="1:31" ht="82.5" x14ac:dyDescent="0.3">
      <c r="A11" s="9" t="s">
        <v>106</v>
      </c>
      <c r="B11" s="11">
        <v>5763997933</v>
      </c>
    </row>
    <row r="12" spans="1:31" ht="24.75" customHeight="1" x14ac:dyDescent="0.3">
      <c r="A12" s="9" t="s">
        <v>228</v>
      </c>
      <c r="B12" s="13">
        <v>5110258283.5</v>
      </c>
    </row>
    <row r="13" spans="1:31" ht="374.25" customHeight="1" x14ac:dyDescent="0.3">
      <c r="A13" s="9" t="s">
        <v>228</v>
      </c>
      <c r="B13" s="11">
        <v>113890628440</v>
      </c>
    </row>
    <row r="14" spans="1:31" x14ac:dyDescent="0.3">
      <c r="A14" s="9" t="s">
        <v>228</v>
      </c>
      <c r="B14" s="11">
        <v>58840860780</v>
      </c>
    </row>
    <row r="15" spans="1:31" x14ac:dyDescent="0.3">
      <c r="A15" s="9" t="s">
        <v>223</v>
      </c>
      <c r="B15" s="11">
        <v>48172342410.008369</v>
      </c>
    </row>
    <row r="16" spans="1:31" s="15" customFormat="1" x14ac:dyDescent="0.3">
      <c r="A16" s="43"/>
      <c r="B16" s="44">
        <f>SUM(B4:B15)</f>
        <v>260299483855.50836</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8" spans="1:2" x14ac:dyDescent="0.3">
      <c r="A18" s="54"/>
      <c r="B18" s="54"/>
    </row>
    <row r="19" spans="1:2" x14ac:dyDescent="0.3">
      <c r="B19" s="14"/>
    </row>
  </sheetData>
  <mergeCells count="3">
    <mergeCell ref="B2:B3"/>
    <mergeCell ref="A18:B18"/>
    <mergeCell ref="A2:A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workbookViewId="0">
      <selection activeCell="B10" sqref="B10"/>
    </sheetView>
  </sheetViews>
  <sheetFormatPr baseColWidth="10" defaultRowHeight="15" x14ac:dyDescent="0.25"/>
  <cols>
    <col min="1" max="1" width="37.5703125" customWidth="1"/>
  </cols>
  <sheetData>
    <row r="2" spans="1:2" x14ac:dyDescent="0.25">
      <c r="A2" t="s">
        <v>251</v>
      </c>
      <c r="B2">
        <v>17000</v>
      </c>
    </row>
    <row r="3" spans="1:2" x14ac:dyDescent="0.25">
      <c r="A3" t="s">
        <v>252</v>
      </c>
      <c r="B3">
        <v>973282030</v>
      </c>
    </row>
    <row r="4" spans="1:2" x14ac:dyDescent="0.25">
      <c r="A4" t="s">
        <v>253</v>
      </c>
      <c r="B4">
        <v>34354493</v>
      </c>
    </row>
    <row r="5" spans="1:2" x14ac:dyDescent="0.25">
      <c r="A5" t="s">
        <v>253</v>
      </c>
      <c r="B5">
        <v>37970755</v>
      </c>
    </row>
    <row r="6" spans="1:2" x14ac:dyDescent="0.25">
      <c r="A6" t="s">
        <v>254</v>
      </c>
      <c r="B6">
        <v>2148994808</v>
      </c>
    </row>
    <row r="7" spans="1:2" x14ac:dyDescent="0.25">
      <c r="A7" t="s">
        <v>255</v>
      </c>
    </row>
    <row r="8" spans="1:2" x14ac:dyDescent="0.25">
      <c r="A8" t="s">
        <v>256</v>
      </c>
      <c r="B8">
        <v>176814</v>
      </c>
    </row>
    <row r="10" spans="1:2" x14ac:dyDescent="0.25">
      <c r="B10">
        <f>SUM(B2:B9)</f>
        <v>3194795900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DONACIONES EN ESPECIE</vt:lpstr>
      <vt:lpstr>RECURSOS</vt:lpstr>
      <vt:lpstr>Hoja1</vt: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Adelaida Rodriguez carranza</dc:creator>
  <cp:lastModifiedBy>Liliana Adelaida Rodriguez carranza</cp:lastModifiedBy>
  <dcterms:created xsi:type="dcterms:W3CDTF">2021-12-14T13:21:15Z</dcterms:created>
  <dcterms:modified xsi:type="dcterms:W3CDTF">2022-06-08T17:08:03Z</dcterms:modified>
</cp:coreProperties>
</file>