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2020 PPTO\INFORMES\INDICADORES Y PÁG WEB\MARZO 2020\"/>
    </mc:Choice>
  </mc:AlternateContent>
  <bookViews>
    <workbookView xWindow="-120" yWindow="-120" windowWidth="29040" windowHeight="15840"/>
  </bookViews>
  <sheets>
    <sheet name="MARZO 31" sheetId="22" r:id="rId1"/>
    <sheet name="Ejec. para Indicadores" sheetId="23" r:id="rId2"/>
  </sheets>
  <externalReferences>
    <externalReference r:id="rId3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23" l="1"/>
  <c r="F6" i="23"/>
  <c r="D12" i="23"/>
  <c r="D6" i="23"/>
  <c r="M16" i="23"/>
  <c r="E11" i="22" l="1"/>
  <c r="E8" i="22"/>
  <c r="F6" i="22" l="1"/>
  <c r="C16" i="23"/>
  <c r="G16" i="23" s="1"/>
  <c r="L15" i="23"/>
  <c r="C15" i="23"/>
  <c r="G15" i="23" s="1"/>
  <c r="L14" i="23"/>
  <c r="C14" i="23"/>
  <c r="M13" i="23"/>
  <c r="L13" i="23"/>
  <c r="C13" i="23"/>
  <c r="K12" i="23"/>
  <c r="J12" i="23"/>
  <c r="M11" i="23"/>
  <c r="L11" i="23"/>
  <c r="C11" i="23"/>
  <c r="G11" i="23" s="1"/>
  <c r="M10" i="23"/>
  <c r="C10" i="23"/>
  <c r="L9" i="23"/>
  <c r="M9" i="23"/>
  <c r="C9" i="23"/>
  <c r="L8" i="23"/>
  <c r="C8" i="23"/>
  <c r="M7" i="23"/>
  <c r="L7" i="23"/>
  <c r="C7" i="23"/>
  <c r="K6" i="23"/>
  <c r="K17" i="23" s="1"/>
  <c r="J6" i="23"/>
  <c r="K16" i="22"/>
  <c r="I16" i="22"/>
  <c r="G16" i="22"/>
  <c r="K15" i="22"/>
  <c r="I15" i="22"/>
  <c r="G15" i="22"/>
  <c r="K14" i="22"/>
  <c r="I14" i="22"/>
  <c r="G14" i="22"/>
  <c r="K13" i="22"/>
  <c r="I13" i="22"/>
  <c r="G13" i="22"/>
  <c r="J12" i="22"/>
  <c r="H12" i="22"/>
  <c r="F12" i="22"/>
  <c r="K11" i="22"/>
  <c r="I11" i="22"/>
  <c r="G11" i="22"/>
  <c r="K10" i="22"/>
  <c r="I10" i="22"/>
  <c r="G10" i="22"/>
  <c r="K9" i="22"/>
  <c r="I9" i="22"/>
  <c r="G9" i="22"/>
  <c r="K8" i="22"/>
  <c r="I8" i="22"/>
  <c r="G8" i="22"/>
  <c r="K7" i="22"/>
  <c r="G7" i="22"/>
  <c r="J6" i="22"/>
  <c r="J17" i="23" l="1"/>
  <c r="I12" i="22"/>
  <c r="K6" i="22"/>
  <c r="E7" i="23"/>
  <c r="E8" i="23"/>
  <c r="E14" i="23"/>
  <c r="G13" i="23"/>
  <c r="J17" i="22"/>
  <c r="G9" i="23"/>
  <c r="M12" i="23"/>
  <c r="I9" i="23"/>
  <c r="G10" i="23"/>
  <c r="E15" i="23"/>
  <c r="K12" i="22"/>
  <c r="E9" i="23"/>
  <c r="E16" i="23"/>
  <c r="F17" i="22"/>
  <c r="H15" i="23"/>
  <c r="G7" i="23"/>
  <c r="C6" i="23"/>
  <c r="H7" i="23"/>
  <c r="G8" i="23"/>
  <c r="M8" i="23"/>
  <c r="E10" i="23"/>
  <c r="H11" i="23"/>
  <c r="C12" i="23"/>
  <c r="G14" i="23"/>
  <c r="M14" i="23"/>
  <c r="H8" i="23"/>
  <c r="L10" i="23"/>
  <c r="E11" i="23"/>
  <c r="E13" i="23"/>
  <c r="I13" i="23"/>
  <c r="M15" i="23"/>
  <c r="L16" i="23"/>
  <c r="E9" i="22"/>
  <c r="E10" i="22"/>
  <c r="E16" i="22"/>
  <c r="E7" i="22"/>
  <c r="D6" i="22"/>
  <c r="D12" i="22"/>
  <c r="D17" i="22"/>
  <c r="C12" i="22"/>
  <c r="E13" i="22"/>
  <c r="C6" i="22"/>
  <c r="E6" i="22" s="1"/>
  <c r="E15" i="22"/>
  <c r="E14" i="22"/>
  <c r="I16" i="23" l="1"/>
  <c r="H16" i="23"/>
  <c r="D17" i="23"/>
  <c r="K17" i="22"/>
  <c r="I10" i="23"/>
  <c r="M6" i="23"/>
  <c r="I7" i="23"/>
  <c r="H9" i="23"/>
  <c r="I8" i="23"/>
  <c r="I14" i="23"/>
  <c r="I15" i="23"/>
  <c r="C17" i="22"/>
  <c r="E17" i="22" s="1"/>
  <c r="G6" i="22"/>
  <c r="E12" i="22"/>
  <c r="F17" i="23"/>
  <c r="I11" i="23"/>
  <c r="G12" i="22"/>
  <c r="E12" i="23"/>
  <c r="G12" i="23"/>
  <c r="L12" i="23"/>
  <c r="H14" i="23"/>
  <c r="L6" i="23"/>
  <c r="L17" i="23"/>
  <c r="H13" i="23"/>
  <c r="C17" i="23"/>
  <c r="E6" i="23"/>
  <c r="G6" i="23"/>
  <c r="H10" i="23"/>
  <c r="M17" i="23" l="1"/>
  <c r="I6" i="23"/>
  <c r="I12" i="23"/>
  <c r="G17" i="22"/>
  <c r="G17" i="23"/>
  <c r="E17" i="23"/>
  <c r="H6" i="23"/>
  <c r="H12" i="23"/>
  <c r="I7" i="22" l="1"/>
  <c r="I6" i="22" s="1"/>
  <c r="I17" i="22" s="1"/>
  <c r="H6" i="22"/>
  <c r="H17" i="22" s="1"/>
</calcChain>
</file>

<file path=xl/sharedStrings.xml><?xml version="1.0" encoding="utf-8"?>
<sst xmlns="http://schemas.openxmlformats.org/spreadsheetml/2006/main" count="74" uniqueCount="44">
  <si>
    <t>Cifras en millones de pesos</t>
  </si>
  <si>
    <t>CÓDIGO</t>
  </si>
  <si>
    <t>CONCEPTO</t>
  </si>
  <si>
    <t>APROPIACIÓN VIGENTE</t>
  </si>
  <si>
    <t>A</t>
  </si>
  <si>
    <t>FUNCIONAMIENTO</t>
  </si>
  <si>
    <t>GASTOS DE PERSONAL</t>
  </si>
  <si>
    <t>TRANSFERENCIAS CORRIENTES - FOCAI</t>
  </si>
  <si>
    <t>C</t>
  </si>
  <si>
    <t>INVERSIÓN</t>
  </si>
  <si>
    <t>TOTALES EJECUCIÓN PRESUPUESTAL APC - COLOMBIA</t>
  </si>
  <si>
    <t>PORCENTAJE EJECUCIÓN COMPROMISOS</t>
  </si>
  <si>
    <t>EJECUCIÓN COMPROMISOS</t>
  </si>
  <si>
    <t>A-01</t>
  </si>
  <si>
    <t>A-02</t>
  </si>
  <si>
    <t>ADQUISICIÓN DE BIENES Y SERVICIOS</t>
  </si>
  <si>
    <t>A-08</t>
  </si>
  <si>
    <t>GASTOS POR TRIBUTOS, MULTAS, SANCIONES E INTERESES DE MORA</t>
  </si>
  <si>
    <t>A-03-02-02-137</t>
  </si>
  <si>
    <t>TRANSFERENCIAS CORRIENTES - INCAPACIDADES Y LICENCIAS DE MATERNIDAD (NO DE PENSIONES)</t>
  </si>
  <si>
    <t>A-03-04-02-012</t>
  </si>
  <si>
    <t>IMPLEMENTACIÓN DE PROYECTOS DE COOPERACIÓN INTERNACIONAL NO REEMBOLSABLE CON APORTE DE RECURSOS DE CONTRAPARTIDA  NACIONAL</t>
  </si>
  <si>
    <t>C-0208-1000-7</t>
  </si>
  <si>
    <t>C-0208-1000-9</t>
  </si>
  <si>
    <t>ADMINISTRACIÓN , EJECUCIÓN Y SEGUIMIENTO DE RECURSOS DE COOPERACIÓN INTERNACIONAL A NIVEL  NACIONAL</t>
  </si>
  <si>
    <t>C-0208-1000-10</t>
  </si>
  <si>
    <t>FORTALECIMIENTO DE LAS CAPACIDADES TECNOLÓGICAS DE LA INFORMACIÓN EN APC-COLOMBIA   NACIONAL</t>
  </si>
  <si>
    <t>C-0208-1000-11</t>
  </si>
  <si>
    <t>CONSOLIDACIÓN DEL SISTEMA NACIONAL DE COOPERACIÓN INTERNACIONAL A NIVEL  NACIONAL</t>
  </si>
  <si>
    <t>INFORMACIÓN PRESUPUESTAL APC-COLOMBIA A 31 DE MARZO DE 2020</t>
  </si>
  <si>
    <t>EJECUCIÓN OBLIGACIONES</t>
  </si>
  <si>
    <t>PORCENTAJE EJECUCIÓN OBLIGACIONES</t>
  </si>
  <si>
    <t>SE CAMBIAN ESTOS</t>
  </si>
  <si>
    <t>OBLI</t>
  </si>
  <si>
    <t>ESTAN valores SE CAMBIAN MES A MES con las metas</t>
  </si>
  <si>
    <t>cuadro info</t>
  </si>
  <si>
    <t>% Ejec. Compr. Con relación al concepto general</t>
  </si>
  <si>
    <t>% Ejec. Oblig. Con relación al concepto general</t>
  </si>
  <si>
    <t>Metas Compromisos</t>
  </si>
  <si>
    <t>Metas Obligaciones</t>
  </si>
  <si>
    <t>Diferencia Compromisos</t>
  </si>
  <si>
    <t>Diferencia Obligaciones</t>
  </si>
  <si>
    <t>C-0208-1000-6</t>
  </si>
  <si>
    <t>ADMINISTRACIÓN, EJECUCIÓN Y SEGUIMIENTO DE RECURSOS DE COOPERACIÓN INTERNACIONAL A NIVEL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</si>
</sst>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\ _€_-;\-* #,##0.00\ _€_-;_-* &quot;-&quot;??\ _€_-;_-@_-"/>
    <numFmt numFmtId="164" formatCode="_-* #,##0.00_-;\-* #,##0.00_-;_-* &quot;-&quot;??_-;_-@_-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#,##0.0"/>
    <numFmt numFmtId="168" formatCode="0.0%"/>
    <numFmt numFmtId="169" formatCode="0.0000"/>
    <numFmt numFmtId="170" formatCode="_-* #,##0_-;\-* #,##0_-;_-* &quot;-&quot;??_-;_-@_-"/>
    <numFmt numFmtId="171" formatCode="0.00000"/>
    <numFmt numFmtId="172" formatCode="[$-1240A]&quot;$&quot;\ #,##0.00;\(&quot;$&quot;\ #,##0.00\)"/>
    <numFmt numFmtId="173" formatCode="_(* #,##0_);_(* \(#,##0\);_(* &quot;-&quot;??_);_(@_)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2"/>
      <color rgb="FFFF0000"/>
      <name val="Arial"/>
      <family val="2"/>
    </font>
    <font>
      <b/>
      <sz val="11"/>
      <name val="Arial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5" fillId="0" borderId="0" applyFont="0" applyFill="0" applyBorder="0" applyAlignment="0" applyProtection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/>
    <xf numFmtId="164" fontId="4" fillId="0" borderId="0" applyFont="0" applyFill="0" applyBorder="0" applyAlignment="0" applyProtection="0"/>
  </cellStyleXfs>
  <cellXfs count="160">
    <xf numFmtId="0" fontId="0" fillId="0" borderId="0" xfId="0"/>
    <xf numFmtId="0" fontId="0" fillId="0" borderId="0" xfId="0" applyFont="1"/>
    <xf numFmtId="0" fontId="0" fillId="0" borderId="0" xfId="0" applyFont="1" applyFill="1"/>
    <xf numFmtId="0" fontId="7" fillId="0" borderId="0" xfId="0" applyFont="1" applyFill="1"/>
    <xf numFmtId="0" fontId="3" fillId="0" borderId="0" xfId="0" applyFont="1"/>
    <xf numFmtId="0" fontId="2" fillId="0" borderId="0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vertical="center" wrapText="1" readingOrder="1"/>
      <protection locked="0"/>
    </xf>
    <xf numFmtId="0" fontId="0" fillId="0" borderId="1" xfId="0" applyFont="1" applyFill="1" applyBorder="1" applyAlignment="1" applyProtection="1">
      <alignment vertical="center" wrapText="1" readingOrder="1"/>
      <protection locked="0"/>
    </xf>
    <xf numFmtId="167" fontId="2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67" fontId="0" fillId="0" borderId="1" xfId="0" applyNumberFormat="1" applyFont="1" applyFill="1" applyBorder="1" applyAlignment="1">
      <alignment horizontal="center" vertical="center" wrapText="1" readingOrder="1"/>
    </xf>
    <xf numFmtId="167" fontId="2" fillId="3" borderId="1" xfId="0" applyNumberFormat="1" applyFont="1" applyFill="1" applyBorder="1" applyAlignment="1">
      <alignment horizontal="center" vertical="center" wrapText="1" readingOrder="1"/>
    </xf>
    <xf numFmtId="0" fontId="9" fillId="2" borderId="1" xfId="0" applyFont="1" applyFill="1" applyBorder="1" applyAlignment="1" applyProtection="1">
      <alignment horizontal="center" vertical="center" wrapText="1" readingOrder="1"/>
      <protection locked="0"/>
    </xf>
    <xf numFmtId="0" fontId="10" fillId="0" borderId="0" xfId="0" applyFont="1"/>
    <xf numFmtId="0" fontId="0" fillId="0" borderId="0" xfId="0" applyFont="1" applyAlignment="1">
      <alignment horizontal="center" vertical="center"/>
    </xf>
    <xf numFmtId="10" fontId="0" fillId="0" borderId="0" xfId="4" applyNumberFormat="1" applyFont="1" applyAlignment="1">
      <alignment horizontal="center" vertical="center"/>
    </xf>
    <xf numFmtId="169" fontId="0" fillId="0" borderId="0" xfId="0" applyNumberFormat="1" applyFont="1"/>
    <xf numFmtId="1" fontId="0" fillId="0" borderId="0" xfId="0" applyNumberFormat="1" applyFont="1"/>
    <xf numFmtId="2" fontId="0" fillId="0" borderId="0" xfId="0" applyNumberFormat="1" applyFont="1"/>
    <xf numFmtId="10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0" fontId="2" fillId="0" borderId="0" xfId="4" applyNumberFormat="1" applyFont="1" applyFill="1" applyBorder="1" applyAlignment="1">
      <alignment horizontal="right" vertical="center" wrapText="1"/>
    </xf>
    <xf numFmtId="10" fontId="2" fillId="0" borderId="0" xfId="4" applyNumberFormat="1" applyFont="1" applyFill="1" applyBorder="1" applyAlignment="1">
      <alignment horizontal="center" vertical="center" wrapText="1"/>
    </xf>
    <xf numFmtId="10" fontId="2" fillId="0" borderId="0" xfId="4" applyNumberFormat="1" applyFont="1" applyFill="1" applyBorder="1" applyAlignment="1" applyProtection="1">
      <alignment horizontal="center" vertical="center" wrapText="1"/>
      <protection locked="0"/>
    </xf>
    <xf numFmtId="4" fontId="0" fillId="0" borderId="1" xfId="0" applyNumberFormat="1" applyFont="1" applyFill="1" applyBorder="1" applyAlignment="1">
      <alignment horizontal="center" vertical="center" wrapText="1" readingOrder="1"/>
    </xf>
    <xf numFmtId="0" fontId="0" fillId="0" borderId="0" xfId="0" applyFont="1" applyBorder="1"/>
    <xf numFmtId="0" fontId="9" fillId="2" borderId="2" xfId="0" applyFont="1" applyFill="1" applyBorder="1" applyAlignment="1" applyProtection="1">
      <alignment vertical="center" wrapText="1" readingOrder="1"/>
      <protection locked="0"/>
    </xf>
    <xf numFmtId="0" fontId="2" fillId="3" borderId="2" xfId="0" applyFont="1" applyFill="1" applyBorder="1" applyAlignment="1" applyProtection="1">
      <alignment horizontal="left" vertical="center" wrapText="1" readingOrder="1"/>
      <protection locked="0"/>
    </xf>
    <xf numFmtId="10" fontId="2" fillId="3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2" xfId="0" applyFont="1" applyFill="1" applyBorder="1" applyAlignment="1">
      <alignment horizontal="left" vertical="center" wrapText="1" indent="1"/>
    </xf>
    <xf numFmtId="10" fontId="0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 applyFill="1"/>
    <xf numFmtId="0" fontId="13" fillId="0" borderId="0" xfId="0" applyFont="1"/>
    <xf numFmtId="170" fontId="13" fillId="0" borderId="0" xfId="5" applyNumberFormat="1" applyFont="1"/>
    <xf numFmtId="0" fontId="13" fillId="0" borderId="0" xfId="0" applyFont="1" applyBorder="1"/>
    <xf numFmtId="0" fontId="13" fillId="0" borderId="10" xfId="0" applyFont="1" applyBorder="1"/>
    <xf numFmtId="0" fontId="14" fillId="0" borderId="0" xfId="0" applyFont="1"/>
    <xf numFmtId="167" fontId="13" fillId="5" borderId="0" xfId="0" applyNumberFormat="1" applyFont="1" applyFill="1"/>
    <xf numFmtId="170" fontId="13" fillId="5" borderId="0" xfId="5" applyNumberFormat="1" applyFont="1" applyFill="1"/>
    <xf numFmtId="0" fontId="16" fillId="0" borderId="12" xfId="0" applyFont="1" applyBorder="1"/>
    <xf numFmtId="170" fontId="13" fillId="0" borderId="13" xfId="5" applyNumberFormat="1" applyFont="1" applyBorder="1"/>
    <xf numFmtId="171" fontId="16" fillId="0" borderId="12" xfId="0" applyNumberFormat="1" applyFont="1" applyBorder="1"/>
    <xf numFmtId="166" fontId="13" fillId="6" borderId="14" xfId="5" applyFont="1" applyFill="1" applyBorder="1"/>
    <xf numFmtId="0" fontId="16" fillId="0" borderId="3" xfId="0" applyFont="1" applyBorder="1"/>
    <xf numFmtId="170" fontId="13" fillId="0" borderId="2" xfId="5" applyNumberFormat="1" applyFont="1" applyBorder="1"/>
    <xf numFmtId="166" fontId="13" fillId="0" borderId="14" xfId="5" applyFont="1" applyBorder="1"/>
    <xf numFmtId="165" fontId="13" fillId="5" borderId="14" xfId="6" applyFont="1" applyFill="1" applyBorder="1"/>
    <xf numFmtId="165" fontId="13" fillId="5" borderId="2" xfId="6" applyFont="1" applyFill="1" applyBorder="1"/>
    <xf numFmtId="0" fontId="13" fillId="0" borderId="0" xfId="0" applyFont="1" applyFill="1"/>
    <xf numFmtId="166" fontId="13" fillId="0" borderId="14" xfId="5" applyFont="1" applyFill="1" applyBorder="1"/>
    <xf numFmtId="170" fontId="13" fillId="0" borderId="2" xfId="5" applyNumberFormat="1" applyFont="1" applyFill="1" applyBorder="1"/>
    <xf numFmtId="166" fontId="13" fillId="5" borderId="14" xfId="5" applyFont="1" applyFill="1" applyBorder="1"/>
    <xf numFmtId="170" fontId="13" fillId="5" borderId="2" xfId="5" applyNumberFormat="1" applyFont="1" applyFill="1" applyBorder="1"/>
    <xf numFmtId="0" fontId="17" fillId="0" borderId="0" xfId="0" applyFont="1" applyFill="1"/>
    <xf numFmtId="170" fontId="17" fillId="0" borderId="0" xfId="5" applyNumberFormat="1" applyFont="1" applyFill="1"/>
    <xf numFmtId="10" fontId="15" fillId="0" borderId="0" xfId="4" applyNumberFormat="1" applyFont="1" applyFill="1" applyBorder="1" applyAlignment="1">
      <alignment horizontal="center" vertical="center" wrapText="1"/>
    </xf>
    <xf numFmtId="10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165" fontId="13" fillId="0" borderId="0" xfId="6" applyFont="1"/>
    <xf numFmtId="0" fontId="17" fillId="0" borderId="0" xfId="0" applyFont="1"/>
    <xf numFmtId="170" fontId="17" fillId="0" borderId="0" xfId="5" applyNumberFormat="1" applyFont="1"/>
    <xf numFmtId="10" fontId="13" fillId="0" borderId="0" xfId="4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3" borderId="0" xfId="0" applyFont="1" applyFill="1"/>
    <xf numFmtId="0" fontId="8" fillId="0" borderId="9" xfId="7" applyFont="1" applyBorder="1"/>
    <xf numFmtId="0" fontId="18" fillId="8" borderId="0" xfId="0" applyFont="1" applyFill="1" applyAlignment="1">
      <alignment horizontal="center" vertical="center" wrapText="1"/>
    </xf>
    <xf numFmtId="0" fontId="18" fillId="9" borderId="0" xfId="0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0" fontId="12" fillId="8" borderId="15" xfId="4" applyNumberFormat="1" applyFont="1" applyFill="1" applyBorder="1"/>
    <xf numFmtId="10" fontId="12" fillId="9" borderId="16" xfId="4" applyNumberFormat="1" applyFont="1" applyFill="1" applyBorder="1"/>
    <xf numFmtId="167" fontId="12" fillId="0" borderId="17" xfId="8" applyNumberFormat="1" applyFont="1" applyBorder="1"/>
    <xf numFmtId="167" fontId="12" fillId="0" borderId="18" xfId="8" applyNumberFormat="1" applyFont="1" applyBorder="1"/>
    <xf numFmtId="167" fontId="12" fillId="0" borderId="19" xfId="0" applyNumberFormat="1" applyFont="1" applyBorder="1"/>
    <xf numFmtId="167" fontId="12" fillId="0" borderId="16" xfId="0" applyNumberFormat="1" applyFont="1" applyBorder="1"/>
    <xf numFmtId="10" fontId="0" fillId="8" borderId="20" xfId="4" applyNumberFormat="1" applyFont="1" applyFill="1" applyBorder="1"/>
    <xf numFmtId="10" fontId="0" fillId="9" borderId="21" xfId="4" applyNumberFormat="1" applyFont="1" applyFill="1" applyBorder="1"/>
    <xf numFmtId="167" fontId="13" fillId="3" borderId="13" xfId="8" applyNumberFormat="1" applyFont="1" applyFill="1" applyBorder="1"/>
    <xf numFmtId="167" fontId="13" fillId="3" borderId="12" xfId="8" applyNumberFormat="1" applyFont="1" applyFill="1" applyBorder="1"/>
    <xf numFmtId="10" fontId="0" fillId="8" borderId="14" xfId="4" applyNumberFormat="1" applyFont="1" applyFill="1" applyBorder="1"/>
    <xf numFmtId="10" fontId="0" fillId="9" borderId="23" xfId="4" applyNumberFormat="1" applyFont="1" applyFill="1" applyBorder="1"/>
    <xf numFmtId="167" fontId="13" fillId="3" borderId="2" xfId="8" applyNumberFormat="1" applyFont="1" applyFill="1" applyBorder="1"/>
    <xf numFmtId="167" fontId="0" fillId="0" borderId="14" xfId="0" applyNumberFormat="1" applyFont="1" applyBorder="1"/>
    <xf numFmtId="167" fontId="13" fillId="0" borderId="3" xfId="0" applyNumberFormat="1" applyFont="1" applyBorder="1"/>
    <xf numFmtId="167" fontId="0" fillId="0" borderId="3" xfId="0" applyNumberFormat="1" applyFont="1" applyBorder="1"/>
    <xf numFmtId="167" fontId="13" fillId="0" borderId="14" xfId="0" applyNumberFormat="1" applyFont="1" applyBorder="1"/>
    <xf numFmtId="10" fontId="0" fillId="8" borderId="24" xfId="4" applyNumberFormat="1" applyFont="1" applyFill="1" applyBorder="1"/>
    <xf numFmtId="10" fontId="0" fillId="9" borderId="25" xfId="4" applyNumberFormat="1" applyFont="1" applyFill="1" applyBorder="1"/>
    <xf numFmtId="167" fontId="12" fillId="0" borderId="27" xfId="8" applyNumberFormat="1" applyFont="1" applyBorder="1"/>
    <xf numFmtId="167" fontId="12" fillId="0" borderId="28" xfId="8" applyNumberFormat="1" applyFont="1" applyBorder="1"/>
    <xf numFmtId="167" fontId="0" fillId="0" borderId="20" xfId="0" applyNumberFormat="1" applyFont="1" applyBorder="1"/>
    <xf numFmtId="167" fontId="0" fillId="0" borderId="22" xfId="0" applyNumberFormat="1" applyFont="1" applyBorder="1"/>
    <xf numFmtId="10" fontId="0" fillId="8" borderId="29" xfId="4" applyNumberFormat="1" applyFont="1" applyFill="1" applyBorder="1"/>
    <xf numFmtId="10" fontId="0" fillId="9" borderId="30" xfId="4" applyNumberFormat="1" applyFont="1" applyFill="1" applyBorder="1"/>
    <xf numFmtId="167" fontId="2" fillId="0" borderId="0" xfId="0" applyNumberFormat="1" applyFont="1" applyFill="1"/>
    <xf numFmtId="167" fontId="12" fillId="0" borderId="0" xfId="0" applyNumberFormat="1" applyFont="1"/>
    <xf numFmtId="167" fontId="6" fillId="0" borderId="0" xfId="0" applyNumberFormat="1" applyFont="1" applyFill="1"/>
    <xf numFmtId="167" fontId="13" fillId="0" borderId="0" xfId="0" applyNumberFormat="1" applyFont="1" applyBorder="1"/>
    <xf numFmtId="167" fontId="15" fillId="0" borderId="0" xfId="0" applyNumberFormat="1" applyFont="1" applyFill="1" applyBorder="1" applyAlignment="1">
      <alignment horizontal="right" vertical="center" wrapText="1"/>
    </xf>
    <xf numFmtId="168" fontId="15" fillId="0" borderId="0" xfId="0" applyNumberFormat="1" applyFont="1" applyFill="1" applyBorder="1" applyAlignment="1" applyProtection="1">
      <alignment horizontal="right" vertical="center" wrapText="1" readingOrder="1"/>
      <protection locked="0"/>
    </xf>
    <xf numFmtId="10" fontId="15" fillId="0" borderId="0" xfId="4" applyNumberFormat="1" applyFont="1" applyFill="1" applyBorder="1" applyAlignment="1">
      <alignment horizontal="right" vertical="center" wrapText="1"/>
    </xf>
    <xf numFmtId="164" fontId="15" fillId="0" borderId="0" xfId="8" applyFont="1" applyFill="1" applyBorder="1" applyAlignment="1">
      <alignment horizontal="center" vertical="center" wrapText="1"/>
    </xf>
    <xf numFmtId="10" fontId="15" fillId="0" borderId="0" xfId="4" applyNumberFormat="1" applyFont="1" applyFill="1" applyBorder="1" applyAlignment="1" applyProtection="1">
      <alignment horizontal="center" vertical="center" wrapText="1"/>
      <protection locked="0"/>
    </xf>
    <xf numFmtId="169" fontId="13" fillId="0" borderId="0" xfId="0" applyNumberFormat="1" applyFont="1"/>
    <xf numFmtId="1" fontId="13" fillId="0" borderId="0" xfId="0" applyNumberFormat="1" applyFont="1"/>
    <xf numFmtId="2" fontId="13" fillId="0" borderId="0" xfId="0" applyNumberFormat="1" applyFont="1"/>
    <xf numFmtId="10" fontId="2" fillId="3" borderId="1" xfId="0" applyNumberFormat="1" applyFont="1" applyFill="1" applyBorder="1" applyAlignment="1" applyProtection="1">
      <alignment horizontal="center" vertical="center" wrapText="1" readingOrder="1"/>
      <protection locked="0"/>
    </xf>
    <xf numFmtId="10" fontId="0" fillId="0" borderId="1" xfId="0" applyNumberFormat="1" applyFont="1" applyFill="1" applyBorder="1" applyAlignment="1" applyProtection="1">
      <alignment horizontal="center" vertical="center" wrapText="1" readingOrder="1"/>
      <protection locked="0"/>
    </xf>
    <xf numFmtId="167" fontId="2" fillId="4" borderId="11" xfId="0" applyNumberFormat="1" applyFont="1" applyFill="1" applyBorder="1" applyAlignment="1">
      <alignment horizontal="center" vertical="center" wrapText="1" readingOrder="1"/>
    </xf>
    <xf numFmtId="10" fontId="2" fillId="4" borderId="11" xfId="0" applyNumberFormat="1" applyFont="1" applyFill="1" applyBorder="1" applyAlignment="1" applyProtection="1">
      <alignment horizontal="center" vertical="center" wrapText="1" readingOrder="1"/>
      <protection locked="0"/>
    </xf>
    <xf numFmtId="10" fontId="2" fillId="4" borderId="5" xfId="0" applyNumberFormat="1" applyFont="1" applyFill="1" applyBorder="1" applyAlignment="1" applyProtection="1">
      <alignment horizontal="center" vertical="center" wrapText="1" readingOrder="1"/>
      <protection locked="0"/>
    </xf>
    <xf numFmtId="172" fontId="19" fillId="0" borderId="34" xfId="0" applyNumberFormat="1" applyFont="1" applyBorder="1" applyAlignment="1">
      <alignment horizontal="right" vertical="center" wrapText="1" readingOrder="1"/>
    </xf>
    <xf numFmtId="172" fontId="20" fillId="0" borderId="34" xfId="0" applyNumberFormat="1" applyFont="1" applyBorder="1" applyAlignment="1">
      <alignment horizontal="right" vertical="center" wrapText="1" readingOrder="1"/>
    </xf>
    <xf numFmtId="0" fontId="9" fillId="2" borderId="35" xfId="0" applyFont="1" applyFill="1" applyBorder="1" applyAlignment="1" applyProtection="1">
      <alignment vertical="center" wrapText="1" readingOrder="1"/>
      <protection locked="0"/>
    </xf>
    <xf numFmtId="0" fontId="9" fillId="2" borderId="36" xfId="0" applyFont="1" applyFill="1" applyBorder="1" applyAlignment="1" applyProtection="1">
      <alignment horizontal="center" vertical="center" wrapText="1" readingOrder="1"/>
      <protection locked="0"/>
    </xf>
    <xf numFmtId="3" fontId="9" fillId="2" borderId="36" xfId="0" applyNumberFormat="1" applyFont="1" applyFill="1" applyBorder="1" applyAlignment="1" applyProtection="1">
      <alignment horizontal="center" vertical="center" wrapText="1" readingOrder="1"/>
      <protection locked="0"/>
    </xf>
    <xf numFmtId="3" fontId="9" fillId="2" borderId="26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3" borderId="17" xfId="0" applyFont="1" applyFill="1" applyBorder="1" applyAlignment="1" applyProtection="1">
      <alignment horizontal="left" vertical="center" wrapText="1" readingOrder="1"/>
      <protection locked="0"/>
    </xf>
    <xf numFmtId="0" fontId="2" fillId="3" borderId="38" xfId="0" applyFont="1" applyFill="1" applyBorder="1" applyAlignment="1" applyProtection="1">
      <alignment vertical="center" wrapText="1" readingOrder="1"/>
      <protection locked="0"/>
    </xf>
    <xf numFmtId="167" fontId="2" fillId="3" borderId="38" xfId="0" applyNumberFormat="1" applyFont="1" applyFill="1" applyBorder="1" applyAlignment="1" applyProtection="1">
      <alignment horizontal="center" vertical="center" wrapText="1" readingOrder="1"/>
      <protection locked="0"/>
    </xf>
    <xf numFmtId="10" fontId="2" fillId="3" borderId="38" xfId="0" applyNumberFormat="1" applyFont="1" applyFill="1" applyBorder="1" applyAlignment="1" applyProtection="1">
      <alignment horizontal="center" vertical="center" wrapText="1" readingOrder="1"/>
      <protection locked="0"/>
    </xf>
    <xf numFmtId="10" fontId="2" fillId="3" borderId="18" xfId="0" applyNumberFormat="1" applyFont="1" applyFill="1" applyBorder="1" applyAlignment="1" applyProtection="1">
      <alignment horizontal="center" vertical="center" wrapText="1" readingOrder="1"/>
      <protection locked="0"/>
    </xf>
    <xf numFmtId="167" fontId="6" fillId="4" borderId="40" xfId="0" applyNumberFormat="1" applyFont="1" applyFill="1" applyBorder="1" applyAlignment="1">
      <alignment horizontal="center" vertical="center" wrapText="1" readingOrder="1"/>
    </xf>
    <xf numFmtId="10" fontId="6" fillId="4" borderId="40" xfId="0" applyNumberFormat="1" applyFont="1" applyFill="1" applyBorder="1" applyAlignment="1" applyProtection="1">
      <alignment horizontal="center" vertical="center" wrapText="1" readingOrder="1"/>
      <protection locked="0"/>
    </xf>
    <xf numFmtId="10" fontId="6" fillId="4" borderId="41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13" xfId="0" applyFont="1" applyFill="1" applyBorder="1" applyAlignment="1">
      <alignment horizontal="left" vertical="center" wrapText="1" indent="1"/>
    </xf>
    <xf numFmtId="0" fontId="0" fillId="0" borderId="37" xfId="0" applyFont="1" applyFill="1" applyBorder="1" applyAlignment="1" applyProtection="1">
      <alignment vertical="center" wrapText="1" readingOrder="1"/>
      <protection locked="0"/>
    </xf>
    <xf numFmtId="167" fontId="0" fillId="0" borderId="37" xfId="0" applyNumberFormat="1" applyFont="1" applyFill="1" applyBorder="1" applyAlignment="1">
      <alignment horizontal="center" vertical="center" wrapText="1" readingOrder="1"/>
    </xf>
    <xf numFmtId="4" fontId="0" fillId="0" borderId="37" xfId="0" applyNumberFormat="1" applyFont="1" applyFill="1" applyBorder="1" applyAlignment="1">
      <alignment horizontal="center" vertical="center" wrapText="1" readingOrder="1"/>
    </xf>
    <xf numFmtId="10" fontId="0" fillId="0" borderId="37" xfId="0" applyNumberFormat="1" applyFont="1" applyFill="1" applyBorder="1" applyAlignment="1" applyProtection="1">
      <alignment horizontal="center" vertical="center" wrapText="1" readingOrder="1"/>
      <protection locked="0"/>
    </xf>
    <xf numFmtId="10" fontId="0" fillId="0" borderId="12" xfId="0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4" xfId="0" applyFont="1" applyFill="1" applyBorder="1" applyAlignment="1">
      <alignment horizontal="left" vertical="center" wrapText="1" indent="1"/>
    </xf>
    <xf numFmtId="0" fontId="0" fillId="0" borderId="11" xfId="0" applyFont="1" applyFill="1" applyBorder="1" applyAlignment="1" applyProtection="1">
      <alignment vertical="center" wrapText="1" readingOrder="1"/>
      <protection locked="0"/>
    </xf>
    <xf numFmtId="167" fontId="0" fillId="0" borderId="11" xfId="0" applyNumberFormat="1" applyFont="1" applyFill="1" applyBorder="1" applyAlignment="1">
      <alignment horizontal="center" vertical="center" wrapText="1" readingOrder="1"/>
    </xf>
    <xf numFmtId="10" fontId="0" fillId="0" borderId="11" xfId="0" applyNumberFormat="1" applyFont="1" applyFill="1" applyBorder="1" applyAlignment="1" applyProtection="1">
      <alignment horizontal="center" vertical="center" wrapText="1" readingOrder="1"/>
      <protection locked="0"/>
    </xf>
    <xf numFmtId="10" fontId="0" fillId="0" borderId="5" xfId="0" applyNumberFormat="1" applyFont="1" applyFill="1" applyBorder="1" applyAlignment="1" applyProtection="1">
      <alignment horizontal="center" vertical="center" wrapText="1" readingOrder="1"/>
      <protection locked="0"/>
    </xf>
    <xf numFmtId="3" fontId="21" fillId="10" borderId="2" xfId="0" applyNumberFormat="1" applyFont="1" applyFill="1" applyBorder="1" applyAlignment="1">
      <alignment horizontal="right" vertical="center"/>
    </xf>
    <xf numFmtId="3" fontId="0" fillId="10" borderId="35" xfId="0" applyNumberFormat="1" applyFill="1" applyBorder="1" applyAlignment="1">
      <alignment horizontal="right" vertical="center"/>
    </xf>
    <xf numFmtId="3" fontId="21" fillId="11" borderId="3" xfId="0" applyNumberFormat="1" applyFont="1" applyFill="1" applyBorder="1" applyAlignment="1">
      <alignment horizontal="right" vertical="center"/>
    </xf>
    <xf numFmtId="3" fontId="0" fillId="11" borderId="26" xfId="0" applyNumberFormat="1" applyFill="1" applyBorder="1" applyAlignment="1">
      <alignment horizontal="right" vertical="center" wrapText="1"/>
    </xf>
    <xf numFmtId="3" fontId="21" fillId="11" borderId="3" xfId="0" applyNumberFormat="1" applyFont="1" applyFill="1" applyBorder="1" applyAlignment="1">
      <alignment vertical="center"/>
    </xf>
    <xf numFmtId="173" fontId="21" fillId="11" borderId="26" xfId="5" applyNumberFormat="1" applyFont="1" applyFill="1" applyBorder="1" applyAlignment="1">
      <alignment horizontal="right" vertical="center" wrapText="1"/>
    </xf>
    <xf numFmtId="167" fontId="0" fillId="10" borderId="42" xfId="0" applyNumberFormat="1" applyFill="1" applyBorder="1" applyAlignment="1">
      <alignment horizontal="right" vertical="center"/>
    </xf>
    <xf numFmtId="167" fontId="0" fillId="11" borderId="22" xfId="0" applyNumberFormat="1" applyFill="1" applyBorder="1" applyAlignment="1">
      <alignment horizontal="right" vertical="center"/>
    </xf>
    <xf numFmtId="167" fontId="21" fillId="11" borderId="3" xfId="0" applyNumberFormat="1" applyFont="1" applyFill="1" applyBorder="1" applyAlignment="1">
      <alignment vertical="center"/>
    </xf>
    <xf numFmtId="167" fontId="0" fillId="11" borderId="26" xfId="0" applyNumberFormat="1" applyFill="1" applyBorder="1" applyAlignment="1">
      <alignment horizontal="right" vertical="center" wrapText="1"/>
    </xf>
    <xf numFmtId="167" fontId="13" fillId="0" borderId="29" xfId="0" applyNumberFormat="1" applyFont="1" applyBorder="1"/>
    <xf numFmtId="167" fontId="13" fillId="0" borderId="24" xfId="0" applyNumberFormat="1" applyFont="1" applyBorder="1"/>
    <xf numFmtId="167" fontId="13" fillId="0" borderId="26" xfId="0" applyNumberFormat="1" applyFont="1" applyBorder="1"/>
    <xf numFmtId="167" fontId="13" fillId="0" borderId="5" xfId="0" applyNumberFormat="1" applyFont="1" applyBorder="1"/>
    <xf numFmtId="0" fontId="6" fillId="4" borderId="39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0" borderId="7" xfId="3" applyFont="1" applyBorder="1" applyAlignment="1">
      <alignment horizontal="center" vertical="center" wrapText="1"/>
    </xf>
    <xf numFmtId="0" fontId="8" fillId="0" borderId="8" xfId="3" applyFont="1" applyBorder="1" applyAlignment="1">
      <alignment horizontal="center" vertical="center" wrapText="1"/>
    </xf>
    <xf numFmtId="0" fontId="8" fillId="0" borderId="31" xfId="3" applyFont="1" applyBorder="1" applyAlignment="1">
      <alignment horizontal="left"/>
    </xf>
    <xf numFmtId="0" fontId="8" fillId="0" borderId="32" xfId="3" applyFont="1" applyBorder="1" applyAlignment="1">
      <alignment horizontal="left"/>
    </xf>
    <xf numFmtId="0" fontId="8" fillId="0" borderId="33" xfId="3" applyFont="1" applyBorder="1" applyAlignment="1">
      <alignment horizontal="left"/>
    </xf>
    <xf numFmtId="0" fontId="8" fillId="0" borderId="6" xfId="7" applyFont="1" applyBorder="1" applyAlignment="1">
      <alignment horizontal="center" vertical="center" wrapText="1"/>
    </xf>
    <xf numFmtId="0" fontId="8" fillId="0" borderId="7" xfId="7" applyFont="1" applyBorder="1" applyAlignment="1">
      <alignment horizontal="center" vertical="center" wrapText="1"/>
    </xf>
    <xf numFmtId="0" fontId="8" fillId="0" borderId="8" xfId="7" applyFont="1" applyBorder="1" applyAlignment="1">
      <alignment horizontal="center" vertical="center" wrapText="1"/>
    </xf>
    <xf numFmtId="0" fontId="13" fillId="7" borderId="0" xfId="0" applyFont="1" applyFill="1" applyAlignment="1">
      <alignment horizont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</cellXfs>
  <cellStyles count="9">
    <cellStyle name="Millares" xfId="5" builtinId="3"/>
    <cellStyle name="Millares 2" xfId="1"/>
    <cellStyle name="Millares 3" xfId="8"/>
    <cellStyle name="Moneda" xfId="6" builtinId="4"/>
    <cellStyle name="Normal" xfId="0" builtinId="0"/>
    <cellStyle name="Normal 16" xfId="2"/>
    <cellStyle name="Normal 2" xfId="3"/>
    <cellStyle name="Normal 2 2" xfId="7"/>
    <cellStyle name="Porcentaje" xfId="4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156292</xdr:colOff>
      <xdr:row>1</xdr:row>
      <xdr:rowOff>304203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23958" cy="8201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3048000</xdr:colOff>
      <xdr:row>1</xdr:row>
      <xdr:rowOff>335928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305300" cy="67882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%20PPTO/INFORMES/INDICADORES%20Y%20P&#193;G%20WEB/ABRIL%202020/EJECUCION%20PRESUPUESTAL%20A%20ABRIL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0 ABRIL"/>
      <sheetName val="Ejec. para Indicadores"/>
    </sheetNames>
    <sheetDataSet>
      <sheetData sheetId="0">
        <row r="7">
          <cell r="C7">
            <v>9476</v>
          </cell>
        </row>
        <row r="8">
          <cell r="C8">
            <v>3900</v>
          </cell>
        </row>
        <row r="9">
          <cell r="C9">
            <v>15300</v>
          </cell>
        </row>
        <row r="10">
          <cell r="C10">
            <v>98</v>
          </cell>
        </row>
        <row r="11">
          <cell r="C11">
            <v>81</v>
          </cell>
        </row>
        <row r="13">
          <cell r="C13">
            <v>1937.635773</v>
          </cell>
        </row>
        <row r="14">
          <cell r="C14">
            <v>31109</v>
          </cell>
        </row>
        <row r="15">
          <cell r="C15">
            <v>150</v>
          </cell>
        </row>
        <row r="16">
          <cell r="C16">
            <v>904.36519699999997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zoomScale="90" zoomScaleNormal="90" workbookViewId="0">
      <selection activeCell="P8" sqref="P8"/>
    </sheetView>
  </sheetViews>
  <sheetFormatPr baseColWidth="10" defaultColWidth="10.85546875" defaultRowHeight="12.75" x14ac:dyDescent="0.2"/>
  <cols>
    <col min="1" max="1" width="18.85546875" style="1" customWidth="1"/>
    <col min="2" max="2" width="57.42578125" style="1" customWidth="1"/>
    <col min="3" max="3" width="25.85546875" style="1" customWidth="1"/>
    <col min="4" max="5" width="26.140625" style="1" customWidth="1"/>
    <col min="6" max="6" width="20.42578125" style="30" customWidth="1"/>
    <col min="7" max="7" width="22.42578125" style="30" customWidth="1"/>
    <col min="8" max="8" width="20.5703125" style="30" hidden="1" customWidth="1"/>
    <col min="9" max="9" width="16.42578125" style="30" hidden="1" customWidth="1"/>
    <col min="10" max="10" width="19.28515625" style="31" hidden="1" customWidth="1"/>
    <col min="11" max="11" width="13.42578125" style="30" hidden="1" customWidth="1"/>
    <col min="12" max="16" width="10.85546875" style="30"/>
    <col min="17" max="16384" width="10.85546875" style="1"/>
  </cols>
  <sheetData>
    <row r="1" spans="1:16" ht="41.1" customHeight="1" x14ac:dyDescent="0.2">
      <c r="A1"/>
    </row>
    <row r="2" spans="1:16" ht="41.1" customHeight="1" thickBot="1" x14ac:dyDescent="0.25"/>
    <row r="3" spans="1:16" ht="15.75" customHeight="1" thickBot="1" x14ac:dyDescent="0.25">
      <c r="A3" s="148" t="s">
        <v>29</v>
      </c>
      <c r="B3" s="149"/>
      <c r="C3" s="149"/>
      <c r="D3" s="149"/>
      <c r="E3" s="149"/>
      <c r="F3" s="149"/>
      <c r="G3" s="150"/>
    </row>
    <row r="4" spans="1:16" ht="15.75" x14ac:dyDescent="0.25">
      <c r="A4" s="151" t="s">
        <v>0</v>
      </c>
      <c r="B4" s="152"/>
      <c r="C4" s="152"/>
      <c r="D4" s="152"/>
      <c r="E4" s="152"/>
      <c r="F4" s="152"/>
      <c r="G4" s="153"/>
    </row>
    <row r="5" spans="1:16" s="12" customFormat="1" ht="63" customHeight="1" thickBot="1" x14ac:dyDescent="0.25">
      <c r="A5" s="109" t="s">
        <v>1</v>
      </c>
      <c r="B5" s="110" t="s">
        <v>2</v>
      </c>
      <c r="C5" s="110" t="s">
        <v>3</v>
      </c>
      <c r="D5" s="111" t="s">
        <v>12</v>
      </c>
      <c r="E5" s="112" t="s">
        <v>11</v>
      </c>
      <c r="F5" s="112" t="s">
        <v>30</v>
      </c>
      <c r="G5" s="112" t="s">
        <v>31</v>
      </c>
      <c r="H5" s="30" t="s">
        <v>32</v>
      </c>
      <c r="I5" s="34"/>
      <c r="J5" s="31" t="s">
        <v>33</v>
      </c>
      <c r="K5" s="34"/>
      <c r="L5" s="34"/>
      <c r="M5" s="34"/>
      <c r="N5" s="34"/>
      <c r="O5" s="34"/>
      <c r="P5" s="34"/>
    </row>
    <row r="6" spans="1:16" ht="30" customHeight="1" thickBot="1" x14ac:dyDescent="0.25">
      <c r="A6" s="113" t="s">
        <v>4</v>
      </c>
      <c r="B6" s="114" t="s">
        <v>5</v>
      </c>
      <c r="C6" s="115">
        <f>SUM(C7:C11)</f>
        <v>28855</v>
      </c>
      <c r="D6" s="115">
        <f>SUM(D7:D11)</f>
        <v>8192.4548523400008</v>
      </c>
      <c r="E6" s="116">
        <f>IF(C6=0,"",D6/C6)</f>
        <v>0.28391803335089244</v>
      </c>
      <c r="F6" s="115">
        <f>SUM(F7:F11)</f>
        <v>2906.0493240100004</v>
      </c>
      <c r="G6" s="117">
        <f>IF(C6=0,"",F6/C6)</f>
        <v>0.10071215817050773</v>
      </c>
      <c r="H6" s="35">
        <f>SUM(H7:H11)</f>
        <v>8192454852.3400002</v>
      </c>
      <c r="I6" s="35">
        <f>SUM(I7:I10)</f>
        <v>8191.8848523400011</v>
      </c>
      <c r="J6" s="36">
        <f>SUM(J7:J11)</f>
        <v>2906049324.0099998</v>
      </c>
      <c r="K6" s="36">
        <f>SUM(K7:K10)</f>
        <v>2905.4793240100003</v>
      </c>
    </row>
    <row r="7" spans="1:16" ht="30" customHeight="1" x14ac:dyDescent="0.2">
      <c r="A7" s="121" t="s">
        <v>13</v>
      </c>
      <c r="B7" s="122" t="s">
        <v>6</v>
      </c>
      <c r="C7" s="123">
        <v>9476</v>
      </c>
      <c r="D7" s="124">
        <v>2063.6540730000002</v>
      </c>
      <c r="E7" s="125">
        <f>IF(C7=0,"",D7/C7)</f>
        <v>0.21777691779231745</v>
      </c>
      <c r="F7" s="124">
        <v>2063.6540730000002</v>
      </c>
      <c r="G7" s="126">
        <f>IF(C7=0,"",F7/C7)</f>
        <v>0.21777691779231745</v>
      </c>
      <c r="H7" s="107">
        <v>2063654073</v>
      </c>
      <c r="I7" s="37">
        <f>+H7/1000000</f>
        <v>2063.6540730000002</v>
      </c>
      <c r="J7" s="38">
        <v>2063654073</v>
      </c>
      <c r="K7" s="39">
        <f>+J7/1000000</f>
        <v>2063.6540730000002</v>
      </c>
    </row>
    <row r="8" spans="1:16" ht="30" customHeight="1" x14ac:dyDescent="0.2">
      <c r="A8" s="27" t="s">
        <v>14</v>
      </c>
      <c r="B8" s="7" t="s">
        <v>15</v>
      </c>
      <c r="C8" s="9">
        <v>3900</v>
      </c>
      <c r="D8" s="9">
        <v>2470.2077933400001</v>
      </c>
      <c r="E8" s="103">
        <f>IF(C8=0,"",D8/C8)</f>
        <v>0.63338661367692306</v>
      </c>
      <c r="F8" s="9">
        <v>686.41354274000003</v>
      </c>
      <c r="G8" s="28">
        <f t="shared" ref="G8:G16" si="0">IF(C8=0,"",F8/C8)</f>
        <v>0.17600347249743589</v>
      </c>
      <c r="H8" s="40">
        <v>2470207793.3400002</v>
      </c>
      <c r="I8" s="41">
        <f>+H8/1000000</f>
        <v>2470.2077933400001</v>
      </c>
      <c r="J8" s="42">
        <v>686413542.74000001</v>
      </c>
      <c r="K8" s="41">
        <f t="shared" ref="K8:K16" si="1">+J8/1000000</f>
        <v>686.41354274000003</v>
      </c>
    </row>
    <row r="9" spans="1:16" ht="30" customHeight="1" x14ac:dyDescent="0.2">
      <c r="A9" s="27" t="s">
        <v>18</v>
      </c>
      <c r="B9" s="7" t="s">
        <v>7</v>
      </c>
      <c r="C9" s="9">
        <v>15300</v>
      </c>
      <c r="D9" s="22">
        <v>3643.684119</v>
      </c>
      <c r="E9" s="103">
        <f>IF(C9=0,"",D9/($C$9+$C$10))</f>
        <v>0.23663359650603974</v>
      </c>
      <c r="F9" s="9">
        <v>141.07284127</v>
      </c>
      <c r="G9" s="28">
        <f>IF(C9=0,"",F9/($C$9+$C$10))</f>
        <v>9.1617639479153138E-3</v>
      </c>
      <c r="H9" s="43">
        <v>3643684119</v>
      </c>
      <c r="I9" s="41">
        <f>+H9/1000000</f>
        <v>3643.684119</v>
      </c>
      <c r="J9" s="42">
        <v>141072841.27000001</v>
      </c>
      <c r="K9" s="41">
        <f t="shared" si="1"/>
        <v>141.07284127</v>
      </c>
    </row>
    <row r="10" spans="1:16" ht="30" customHeight="1" x14ac:dyDescent="0.2">
      <c r="A10" s="27" t="s">
        <v>20</v>
      </c>
      <c r="B10" s="7" t="s">
        <v>19</v>
      </c>
      <c r="C10" s="9">
        <v>98</v>
      </c>
      <c r="D10" s="9">
        <v>14.338867</v>
      </c>
      <c r="E10" s="103">
        <f>IF(C10=0,"",D10/($C$9+$C$10))</f>
        <v>9.3121619690868945E-4</v>
      </c>
      <c r="F10" s="9">
        <v>14.338867</v>
      </c>
      <c r="G10" s="28">
        <f>IF(C10=0,"",F10/($C$9+$C$10))</f>
        <v>9.3121619690868945E-4</v>
      </c>
      <c r="H10" s="43">
        <v>14338867</v>
      </c>
      <c r="I10" s="41">
        <f>+H10/1000000</f>
        <v>14.338867</v>
      </c>
      <c r="J10" s="42">
        <v>14338867</v>
      </c>
      <c r="K10" s="41">
        <f t="shared" si="1"/>
        <v>14.338867</v>
      </c>
    </row>
    <row r="11" spans="1:16" ht="30" customHeight="1" x14ac:dyDescent="0.2">
      <c r="A11" s="27" t="s">
        <v>16</v>
      </c>
      <c r="B11" s="7" t="s">
        <v>17</v>
      </c>
      <c r="C11" s="9">
        <v>81</v>
      </c>
      <c r="D11" s="22">
        <v>0.56999999999999995</v>
      </c>
      <c r="E11" s="103">
        <f>IF(C11=0,"",D11/C11)</f>
        <v>7.0370370370370361E-3</v>
      </c>
      <c r="F11" s="9">
        <v>0.56999999999999995</v>
      </c>
      <c r="G11" s="28">
        <f>IF(C11=0,"",F11/(C11+C9))</f>
        <v>3.7058708796567192E-5</v>
      </c>
      <c r="H11" s="108">
        <v>570000</v>
      </c>
      <c r="I11" s="41">
        <f>+H11/1000000</f>
        <v>0.56999999999999995</v>
      </c>
      <c r="J11" s="42">
        <v>570000</v>
      </c>
      <c r="K11" s="41">
        <f t="shared" si="1"/>
        <v>0.56999999999999995</v>
      </c>
    </row>
    <row r="12" spans="1:16" ht="30" customHeight="1" x14ac:dyDescent="0.2">
      <c r="A12" s="25" t="s">
        <v>8</v>
      </c>
      <c r="B12" s="6" t="s">
        <v>9</v>
      </c>
      <c r="C12" s="10">
        <f>SUM(C13:C16)</f>
        <v>34101.000970000001</v>
      </c>
      <c r="D12" s="10">
        <f>SUM(D13:D16)</f>
        <v>2493.790626</v>
      </c>
      <c r="E12" s="102">
        <f t="shared" ref="E12:E17" si="2">IF(C12=0,"",D12/C12)</f>
        <v>7.3129543270412684E-2</v>
      </c>
      <c r="F12" s="10">
        <f>SUM(F13:F16)</f>
        <v>936.7799305399999</v>
      </c>
      <c r="G12" s="26">
        <f>IF(C12=0,"",F12/C12)</f>
        <v>2.7470745840103703E-2</v>
      </c>
      <c r="H12" s="44">
        <f>SUM(H13:H16)</f>
        <v>2493790626</v>
      </c>
      <c r="I12" s="35">
        <f>SUM(I13:I16)</f>
        <v>2493.790626</v>
      </c>
      <c r="J12" s="45">
        <f>SUM(J13:J16)</f>
        <v>936779930.53999996</v>
      </c>
      <c r="K12" s="35">
        <f>SUM(K13:K16)</f>
        <v>936.7799305399999</v>
      </c>
    </row>
    <row r="13" spans="1:16" s="2" customFormat="1" ht="45.75" customHeight="1" x14ac:dyDescent="0.2">
      <c r="A13" s="27" t="s">
        <v>22</v>
      </c>
      <c r="B13" s="7" t="s">
        <v>21</v>
      </c>
      <c r="C13" s="9">
        <v>1937.635773</v>
      </c>
      <c r="D13" s="9">
        <v>0</v>
      </c>
      <c r="E13" s="103">
        <f t="shared" si="2"/>
        <v>0</v>
      </c>
      <c r="F13" s="9">
        <v>0</v>
      </c>
      <c r="G13" s="28">
        <f t="shared" si="0"/>
        <v>0</v>
      </c>
      <c r="H13" s="43">
        <v>0</v>
      </c>
      <c r="I13" s="41">
        <f>+H13/1000000</f>
        <v>0</v>
      </c>
      <c r="J13" s="42"/>
      <c r="K13" s="41">
        <f>+J13/1000000</f>
        <v>0</v>
      </c>
      <c r="L13" s="46"/>
      <c r="M13" s="46"/>
      <c r="N13" s="46"/>
      <c r="O13" s="46"/>
      <c r="P13" s="46"/>
    </row>
    <row r="14" spans="1:16" ht="45.75" customHeight="1" x14ac:dyDescent="0.2">
      <c r="A14" s="27" t="s">
        <v>23</v>
      </c>
      <c r="B14" s="7" t="s">
        <v>24</v>
      </c>
      <c r="C14" s="9">
        <v>31109</v>
      </c>
      <c r="D14" s="9">
        <v>2140.0906260000002</v>
      </c>
      <c r="E14" s="103">
        <f t="shared" si="2"/>
        <v>6.8793295380757985E-2</v>
      </c>
      <c r="F14" s="9">
        <v>899.07993053999996</v>
      </c>
      <c r="G14" s="28">
        <f t="shared" si="0"/>
        <v>2.890095890385419E-2</v>
      </c>
      <c r="H14" s="43">
        <v>2140090626</v>
      </c>
      <c r="I14" s="41">
        <f>+H14/1000000</f>
        <v>2140.0906260000002</v>
      </c>
      <c r="J14" s="42">
        <v>899079930.53999996</v>
      </c>
      <c r="K14" s="41">
        <f>+J14/1000000</f>
        <v>899.07993053999996</v>
      </c>
    </row>
    <row r="15" spans="1:16" s="2" customFormat="1" ht="45.75" customHeight="1" x14ac:dyDescent="0.2">
      <c r="A15" s="27" t="s">
        <v>25</v>
      </c>
      <c r="B15" s="7" t="s">
        <v>26</v>
      </c>
      <c r="C15" s="9">
        <v>150</v>
      </c>
      <c r="D15" s="9">
        <v>63.6</v>
      </c>
      <c r="E15" s="103">
        <f t="shared" si="2"/>
        <v>0.42399999999999999</v>
      </c>
      <c r="F15" s="9">
        <v>5.8</v>
      </c>
      <c r="G15" s="28">
        <f t="shared" si="0"/>
        <v>3.8666666666666669E-2</v>
      </c>
      <c r="H15" s="47">
        <v>63600000</v>
      </c>
      <c r="I15" s="41">
        <f>+H15/1000000</f>
        <v>63.6</v>
      </c>
      <c r="J15" s="48">
        <v>5800000</v>
      </c>
      <c r="K15" s="41">
        <f t="shared" si="1"/>
        <v>5.8</v>
      </c>
      <c r="L15" s="46"/>
      <c r="M15" s="46"/>
      <c r="N15" s="46"/>
      <c r="O15" s="46"/>
      <c r="P15" s="46"/>
    </row>
    <row r="16" spans="1:16" s="2" customFormat="1" ht="45.75" customHeight="1" thickBot="1" x14ac:dyDescent="0.25">
      <c r="A16" s="127" t="s">
        <v>27</v>
      </c>
      <c r="B16" s="128" t="s">
        <v>28</v>
      </c>
      <c r="C16" s="129">
        <v>904.36519699999997</v>
      </c>
      <c r="D16" s="129">
        <v>290.10000000000002</v>
      </c>
      <c r="E16" s="130">
        <f t="shared" si="2"/>
        <v>0.320777492281141</v>
      </c>
      <c r="F16" s="129">
        <v>31.9</v>
      </c>
      <c r="G16" s="131">
        <f t="shared" si="0"/>
        <v>3.527336092302101E-2</v>
      </c>
      <c r="H16" s="47">
        <v>290100000</v>
      </c>
      <c r="I16" s="41">
        <f>+H16/1000000</f>
        <v>290.10000000000002</v>
      </c>
      <c r="J16" s="48">
        <v>31900000</v>
      </c>
      <c r="K16" s="41">
        <f t="shared" si="1"/>
        <v>31.9</v>
      </c>
      <c r="L16" s="46"/>
      <c r="M16" s="46"/>
      <c r="N16" s="46"/>
      <c r="O16" s="46"/>
      <c r="P16" s="46"/>
    </row>
    <row r="17" spans="1:16" s="3" customFormat="1" ht="33" customHeight="1" thickBot="1" x14ac:dyDescent="0.25">
      <c r="A17" s="146" t="s">
        <v>10</v>
      </c>
      <c r="B17" s="147"/>
      <c r="C17" s="118">
        <f>C6+C12</f>
        <v>62956.000970000001</v>
      </c>
      <c r="D17" s="118">
        <f>D6+D12</f>
        <v>10686.245478340001</v>
      </c>
      <c r="E17" s="119">
        <f t="shared" si="2"/>
        <v>0.16974149109998657</v>
      </c>
      <c r="F17" s="118">
        <f>F6+F12</f>
        <v>3842.8292545500003</v>
      </c>
      <c r="G17" s="120">
        <f>IF(C17=0,"",F17/C17)</f>
        <v>6.1039919870088284E-2</v>
      </c>
      <c r="H17" s="49">
        <f>+H12+H6</f>
        <v>10686245478.34</v>
      </c>
      <c r="I17" s="35">
        <f>+I6+I12</f>
        <v>10685.675478340001</v>
      </c>
      <c r="J17" s="50">
        <f>+J6+J12</f>
        <v>3842829254.5499997</v>
      </c>
      <c r="K17" s="35">
        <f>+K6+K12</f>
        <v>3842.2592545500002</v>
      </c>
      <c r="L17" s="51"/>
      <c r="M17" s="51"/>
      <c r="N17" s="51"/>
      <c r="O17" s="51"/>
      <c r="P17" s="51"/>
    </row>
    <row r="18" spans="1:16" s="3" customFormat="1" ht="17.25" customHeight="1" x14ac:dyDescent="0.2">
      <c r="A18" s="5"/>
      <c r="B18" s="5"/>
      <c r="C18" s="19"/>
      <c r="D18" s="20"/>
      <c r="E18" s="21"/>
      <c r="F18" s="53"/>
      <c r="G18" s="54"/>
      <c r="H18" s="51"/>
      <c r="I18" s="51"/>
      <c r="J18" s="52"/>
      <c r="K18" s="51"/>
      <c r="L18" s="51"/>
      <c r="M18" s="51"/>
      <c r="N18" s="51"/>
      <c r="O18" s="51"/>
      <c r="P18" s="51"/>
    </row>
    <row r="19" spans="1:16" ht="18" customHeight="1" x14ac:dyDescent="0.2">
      <c r="D19" s="20"/>
      <c r="E19" s="18"/>
      <c r="F19" s="53"/>
      <c r="G19" s="54"/>
      <c r="I19" s="55"/>
    </row>
    <row r="20" spans="1:16" ht="18" customHeight="1" x14ac:dyDescent="0.2">
      <c r="D20" s="20"/>
      <c r="E20" s="18"/>
      <c r="F20" s="53"/>
      <c r="G20" s="54"/>
      <c r="I20" s="55"/>
    </row>
    <row r="21" spans="1:16" ht="18" customHeight="1" x14ac:dyDescent="0.2">
      <c r="C21" s="15"/>
      <c r="D21" s="20"/>
      <c r="E21" s="18"/>
      <c r="F21" s="53"/>
      <c r="G21" s="54"/>
      <c r="I21" s="55"/>
    </row>
    <row r="22" spans="1:16" ht="18" customHeight="1" x14ac:dyDescent="0.2">
      <c r="D22" s="20"/>
      <c r="F22" s="53"/>
      <c r="I22" s="55"/>
    </row>
    <row r="23" spans="1:16" ht="18" customHeight="1" x14ac:dyDescent="0.2">
      <c r="D23" s="20"/>
      <c r="E23" s="18"/>
      <c r="F23" s="53"/>
      <c r="G23" s="54"/>
      <c r="I23" s="55"/>
    </row>
    <row r="24" spans="1:16" ht="18" customHeight="1" x14ac:dyDescent="0.2">
      <c r="C24" s="15"/>
      <c r="D24" s="20"/>
      <c r="E24" s="18"/>
      <c r="F24" s="53"/>
      <c r="G24" s="54"/>
    </row>
    <row r="25" spans="1:16" s="4" customFormat="1" ht="18" customHeight="1" x14ac:dyDescent="0.2">
      <c r="C25" s="16"/>
      <c r="D25" s="20"/>
      <c r="E25" s="18"/>
      <c r="F25" s="53"/>
      <c r="G25" s="54"/>
      <c r="H25" s="56"/>
      <c r="I25" s="56"/>
      <c r="J25" s="57"/>
      <c r="K25" s="56"/>
      <c r="L25" s="56"/>
      <c r="M25" s="56"/>
      <c r="N25" s="56"/>
      <c r="O25" s="56"/>
      <c r="P25" s="56"/>
    </row>
    <row r="26" spans="1:16" ht="15.75" x14ac:dyDescent="0.2">
      <c r="C26" s="16"/>
      <c r="D26" s="20"/>
      <c r="E26" s="18"/>
      <c r="F26" s="53"/>
      <c r="G26" s="54"/>
    </row>
    <row r="27" spans="1:16" ht="15.75" x14ac:dyDescent="0.2">
      <c r="C27" s="15"/>
      <c r="D27" s="20"/>
      <c r="E27" s="18"/>
      <c r="F27" s="53"/>
      <c r="G27" s="58"/>
    </row>
    <row r="28" spans="1:16" ht="30.75" customHeight="1" x14ac:dyDescent="0.2">
      <c r="C28" s="17"/>
      <c r="D28" s="20"/>
      <c r="F28" s="53"/>
      <c r="G28" s="59"/>
    </row>
    <row r="29" spans="1:16" ht="15.75" x14ac:dyDescent="0.2">
      <c r="C29" s="17"/>
      <c r="D29" s="20"/>
      <c r="F29" s="53"/>
      <c r="G29" s="59"/>
    </row>
    <row r="30" spans="1:16" ht="15.75" x14ac:dyDescent="0.2">
      <c r="D30" s="20"/>
      <c r="E30" s="15"/>
      <c r="F30" s="59"/>
      <c r="G30" s="59"/>
    </row>
    <row r="31" spans="1:16" ht="15.75" x14ac:dyDescent="0.2">
      <c r="D31" s="20"/>
      <c r="E31" s="14"/>
      <c r="F31" s="59"/>
      <c r="G31" s="58"/>
    </row>
    <row r="32" spans="1:16" ht="15.75" x14ac:dyDescent="0.2">
      <c r="D32" s="20"/>
      <c r="E32" s="13"/>
      <c r="F32" s="59"/>
      <c r="G32" s="59"/>
    </row>
    <row r="33" spans="3:7" x14ac:dyDescent="0.2">
      <c r="C33" s="15"/>
      <c r="D33" s="15"/>
      <c r="E33" s="13"/>
      <c r="F33" s="59"/>
      <c r="G33" s="59"/>
    </row>
    <row r="34" spans="3:7" x14ac:dyDescent="0.2">
      <c r="C34" s="15"/>
      <c r="D34" s="15"/>
      <c r="E34" s="13"/>
      <c r="F34" s="59"/>
      <c r="G34" s="59"/>
    </row>
    <row r="35" spans="3:7" x14ac:dyDescent="0.2">
      <c r="D35" s="13"/>
      <c r="E35" s="14"/>
      <c r="F35" s="59"/>
      <c r="G35" s="58"/>
    </row>
    <row r="36" spans="3:7" x14ac:dyDescent="0.2">
      <c r="E36" s="13"/>
      <c r="F36" s="59"/>
      <c r="G36" s="59"/>
    </row>
    <row r="37" spans="3:7" x14ac:dyDescent="0.2">
      <c r="E37" s="13"/>
      <c r="F37" s="59"/>
      <c r="G37" s="59"/>
    </row>
    <row r="38" spans="3:7" x14ac:dyDescent="0.2">
      <c r="C38" s="15"/>
      <c r="D38" s="15"/>
      <c r="E38" s="13"/>
      <c r="F38" s="59"/>
      <c r="G38" s="59"/>
    </row>
    <row r="39" spans="3:7" x14ac:dyDescent="0.2">
      <c r="C39" s="15"/>
      <c r="D39" s="15"/>
      <c r="E39" s="14"/>
      <c r="F39" s="59"/>
      <c r="G39" s="58"/>
    </row>
    <row r="40" spans="3:7" x14ac:dyDescent="0.2">
      <c r="D40" s="13"/>
      <c r="E40" s="13"/>
      <c r="F40" s="59"/>
      <c r="G40" s="59"/>
    </row>
    <row r="41" spans="3:7" x14ac:dyDescent="0.2">
      <c r="G41" s="59"/>
    </row>
    <row r="42" spans="3:7" x14ac:dyDescent="0.2">
      <c r="F42" s="59"/>
      <c r="G42" s="59"/>
    </row>
    <row r="43" spans="3:7" x14ac:dyDescent="0.2">
      <c r="G43" s="58"/>
    </row>
  </sheetData>
  <mergeCells count="3">
    <mergeCell ref="A17:B17"/>
    <mergeCell ref="A3:G3"/>
    <mergeCell ref="A4:G4"/>
  </mergeCells>
  <phoneticPr fontId="11" type="noConversion"/>
  <printOptions horizontalCentered="1" verticalCentered="1"/>
  <pageMargins left="0" right="0" top="0" bottom="0" header="0.31496062992125984" footer="0.31496062992125984"/>
  <pageSetup scale="4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zoomScale="90" zoomScaleNormal="90" workbookViewId="0">
      <selection activeCell="H1" sqref="H1:M1048576"/>
    </sheetView>
  </sheetViews>
  <sheetFormatPr baseColWidth="10" defaultColWidth="10.85546875" defaultRowHeight="12.75" x14ac:dyDescent="0.2"/>
  <cols>
    <col min="1" max="1" width="18.85546875" style="1" customWidth="1"/>
    <col min="2" max="2" width="53.5703125" style="1" customWidth="1"/>
    <col min="3" max="3" width="20.42578125" style="30" customWidth="1"/>
    <col min="4" max="4" width="24.140625" style="30" customWidth="1"/>
    <col min="5" max="6" width="20.42578125" style="30" customWidth="1"/>
    <col min="7" max="7" width="23.140625" style="30" customWidth="1"/>
    <col min="8" max="9" width="16.42578125" style="1" hidden="1" customWidth="1"/>
    <col min="10" max="10" width="18.7109375" style="1" hidden="1" customWidth="1"/>
    <col min="11" max="11" width="17.85546875" style="1" hidden="1" customWidth="1"/>
    <col min="12" max="12" width="17.28515625" style="1" hidden="1" customWidth="1"/>
    <col min="13" max="13" width="15.5703125" style="1" hidden="1" customWidth="1"/>
    <col min="14" max="15" width="10.85546875" style="1" customWidth="1"/>
    <col min="16" max="16384" width="10.85546875" style="1"/>
  </cols>
  <sheetData>
    <row r="1" spans="1:13" ht="27" customHeight="1" x14ac:dyDescent="0.2">
      <c r="A1"/>
    </row>
    <row r="2" spans="1:13" ht="27" customHeight="1" thickBot="1" x14ac:dyDescent="0.25"/>
    <row r="3" spans="1:13" ht="15.75" customHeight="1" x14ac:dyDescent="0.2">
      <c r="A3" s="154" t="s">
        <v>29</v>
      </c>
      <c r="B3" s="155"/>
      <c r="C3" s="155"/>
      <c r="D3" s="155"/>
      <c r="E3" s="155"/>
      <c r="F3" s="155"/>
      <c r="G3" s="156"/>
      <c r="J3" s="60" t="s">
        <v>34</v>
      </c>
      <c r="K3" s="60"/>
    </row>
    <row r="4" spans="1:13" ht="15.75" x14ac:dyDescent="0.25">
      <c r="A4" s="61" t="s">
        <v>0</v>
      </c>
      <c r="B4" s="23"/>
      <c r="C4" s="93"/>
      <c r="D4" s="32"/>
      <c r="E4" s="32"/>
      <c r="F4" s="32"/>
      <c r="G4" s="33"/>
      <c r="H4" s="157" t="s">
        <v>35</v>
      </c>
      <c r="I4" s="157"/>
    </row>
    <row r="5" spans="1:13" s="12" customFormat="1" ht="63" customHeight="1" thickBot="1" x14ac:dyDescent="0.25">
      <c r="A5" s="24" t="s">
        <v>1</v>
      </c>
      <c r="B5" s="11" t="s">
        <v>2</v>
      </c>
      <c r="C5" s="11" t="s">
        <v>3</v>
      </c>
      <c r="D5" s="11" t="s">
        <v>12</v>
      </c>
      <c r="E5" s="11" t="s">
        <v>11</v>
      </c>
      <c r="F5" s="11" t="s">
        <v>30</v>
      </c>
      <c r="G5" s="11" t="s">
        <v>31</v>
      </c>
      <c r="H5" s="62" t="s">
        <v>36</v>
      </c>
      <c r="I5" s="63" t="s">
        <v>37</v>
      </c>
      <c r="J5" s="64" t="s">
        <v>38</v>
      </c>
      <c r="K5" s="64" t="s">
        <v>39</v>
      </c>
      <c r="L5" s="64" t="s">
        <v>40</v>
      </c>
      <c r="M5" s="64" t="s">
        <v>41</v>
      </c>
    </row>
    <row r="6" spans="1:13" ht="30" customHeight="1" thickBot="1" x14ac:dyDescent="0.25">
      <c r="A6" s="25" t="s">
        <v>4</v>
      </c>
      <c r="B6" s="6" t="s">
        <v>5</v>
      </c>
      <c r="C6" s="8">
        <f>SUM(C7:C11)</f>
        <v>28855</v>
      </c>
      <c r="D6" s="8">
        <f>SUM(D7:D11)</f>
        <v>8192.4548523400008</v>
      </c>
      <c r="E6" s="102">
        <f>IF(C6=0,"",D6/C6)</f>
        <v>0.28391803335089244</v>
      </c>
      <c r="F6" s="8">
        <f>SUM(F7:F11)</f>
        <v>2906.0493240100004</v>
      </c>
      <c r="G6" s="26">
        <f>IF(C6=0,"",F6/C6)</f>
        <v>0.10071215817050773</v>
      </c>
      <c r="H6" s="65">
        <f>D6/$D$17</f>
        <v>0.76663547257503339</v>
      </c>
      <c r="I6" s="66">
        <f>F6/$F$17</f>
        <v>0.75622650175496853</v>
      </c>
      <c r="J6" s="67">
        <f>SUM(J7:J11)</f>
        <v>8177.4710389999991</v>
      </c>
      <c r="K6" s="68">
        <f>SUM(K7:K11)</f>
        <v>2811.1943119999996</v>
      </c>
      <c r="L6" s="69">
        <f>D6-J6</f>
        <v>14.983813340001689</v>
      </c>
      <c r="M6" s="70">
        <f t="shared" ref="M6:M17" si="0">F6-K6</f>
        <v>94.855012010000792</v>
      </c>
    </row>
    <row r="7" spans="1:13" ht="30" customHeight="1" x14ac:dyDescent="0.2">
      <c r="A7" s="27" t="s">
        <v>13</v>
      </c>
      <c r="B7" s="7" t="s">
        <v>6</v>
      </c>
      <c r="C7" s="9">
        <f>'[1]30 ABRIL'!C7</f>
        <v>9476</v>
      </c>
      <c r="D7" s="9">
        <v>2063.6540730000002</v>
      </c>
      <c r="E7" s="103">
        <f>IF(C7=0,"",D7/C7)</f>
        <v>0.21777691779231745</v>
      </c>
      <c r="F7" s="124">
        <v>2063.6540730000002</v>
      </c>
      <c r="G7" s="28">
        <f>IF(C7=0,"",F7/C7)</f>
        <v>0.21777691779231745</v>
      </c>
      <c r="H7" s="71">
        <f>D7/$D$6</f>
        <v>0.25189691126714736</v>
      </c>
      <c r="I7" s="72">
        <f>F7/$F$6</f>
        <v>0.71012355363342716</v>
      </c>
      <c r="J7" s="73">
        <v>1962.889997</v>
      </c>
      <c r="K7" s="136">
        <v>1962.889997</v>
      </c>
      <c r="L7" s="86">
        <f t="shared" ref="L7:L12" si="1">D7-J7</f>
        <v>100.76407600000016</v>
      </c>
      <c r="M7" s="87">
        <f t="shared" si="0"/>
        <v>100.76407600000016</v>
      </c>
    </row>
    <row r="8" spans="1:13" ht="30" customHeight="1" x14ac:dyDescent="0.2">
      <c r="A8" s="27" t="s">
        <v>14</v>
      </c>
      <c r="B8" s="7" t="s">
        <v>15</v>
      </c>
      <c r="C8" s="9">
        <f>'[1]30 ABRIL'!C8</f>
        <v>3900</v>
      </c>
      <c r="D8" s="9">
        <v>2470.2077933400001</v>
      </c>
      <c r="E8" s="103">
        <f>IF(C8=0,"",D8/C8)</f>
        <v>0.63338661367692306</v>
      </c>
      <c r="F8" s="9">
        <v>686.41354274000003</v>
      </c>
      <c r="G8" s="28">
        <f>IF(C8=0,"",F8/C8)</f>
        <v>0.17600347249743589</v>
      </c>
      <c r="H8" s="75">
        <f>D8/$D$6</f>
        <v>0.30152229555887483</v>
      </c>
      <c r="I8" s="76">
        <f>F8/$F$6</f>
        <v>0.23620161470378329</v>
      </c>
      <c r="J8" s="77">
        <v>2598.7689999999998</v>
      </c>
      <c r="K8" s="137">
        <v>729.09227299999998</v>
      </c>
      <c r="L8" s="81">
        <f t="shared" si="1"/>
        <v>-128.5612066599997</v>
      </c>
      <c r="M8" s="79">
        <f t="shared" si="0"/>
        <v>-42.678730259999952</v>
      </c>
    </row>
    <row r="9" spans="1:13" ht="30" customHeight="1" x14ac:dyDescent="0.2">
      <c r="A9" s="27" t="s">
        <v>18</v>
      </c>
      <c r="B9" s="7" t="s">
        <v>7</v>
      </c>
      <c r="C9" s="9">
        <f>'[1]30 ABRIL'!C9</f>
        <v>15300</v>
      </c>
      <c r="D9" s="9">
        <v>3643.684119</v>
      </c>
      <c r="E9" s="103">
        <f>IF(C9=0,"",D9/($C$9+$C$10))</f>
        <v>0.23663359650603974</v>
      </c>
      <c r="F9" s="9">
        <v>141.07284127</v>
      </c>
      <c r="G9" s="28">
        <f>IF(C9=0,"",F9/($C$9+$C$10))</f>
        <v>9.1617639479153138E-3</v>
      </c>
      <c r="H9" s="75">
        <f>D9/$D$6</f>
        <v>0.44476096416439315</v>
      </c>
      <c r="I9" s="76">
        <f>F9/$F$6</f>
        <v>4.8544544686301594E-2</v>
      </c>
      <c r="J9" s="77">
        <v>3602.8</v>
      </c>
      <c r="K9" s="136">
        <v>106.2</v>
      </c>
      <c r="L9" s="78">
        <f>D9-J9</f>
        <v>40.884118999999828</v>
      </c>
      <c r="M9" s="80">
        <f t="shared" si="0"/>
        <v>34.872841269999995</v>
      </c>
    </row>
    <row r="10" spans="1:13" ht="30" customHeight="1" x14ac:dyDescent="0.2">
      <c r="A10" s="27" t="s">
        <v>20</v>
      </c>
      <c r="B10" s="7" t="s">
        <v>19</v>
      </c>
      <c r="C10" s="9">
        <f>'[1]30 ABRIL'!C10</f>
        <v>98</v>
      </c>
      <c r="D10" s="9">
        <v>14.338867</v>
      </c>
      <c r="E10" s="103">
        <f>IF(C10=0,"",D10/($C$9+$C$10))</f>
        <v>9.3121619690868945E-4</v>
      </c>
      <c r="F10" s="9">
        <v>14.338867</v>
      </c>
      <c r="G10" s="28">
        <f>IF(C10=0,"",F10/($C$9+$C$10))</f>
        <v>9.3121619690868945E-4</v>
      </c>
      <c r="H10" s="75">
        <f>D10/$D$6</f>
        <v>1.7502527946070289E-3</v>
      </c>
      <c r="I10" s="76">
        <f>F10/$F$6</f>
        <v>4.9341444006236199E-3</v>
      </c>
      <c r="J10" s="77">
        <v>7.3120419999999999</v>
      </c>
      <c r="K10" s="140">
        <v>7.3120419999999999</v>
      </c>
      <c r="L10" s="78">
        <f t="shared" si="1"/>
        <v>7.0268250000000005</v>
      </c>
      <c r="M10" s="80">
        <f t="shared" si="0"/>
        <v>7.0268250000000005</v>
      </c>
    </row>
    <row r="11" spans="1:13" ht="30" customHeight="1" thickBot="1" x14ac:dyDescent="0.25">
      <c r="A11" s="27" t="s">
        <v>16</v>
      </c>
      <c r="B11" s="7" t="s">
        <v>17</v>
      </c>
      <c r="C11" s="9">
        <f>'[1]30 ABRIL'!C11</f>
        <v>81</v>
      </c>
      <c r="D11" s="9">
        <v>0.56999999999999995</v>
      </c>
      <c r="E11" s="103">
        <f>IF(C11=0,"",D11/(C11))</f>
        <v>7.0370370370370361E-3</v>
      </c>
      <c r="F11" s="9">
        <v>0.56999999999999995</v>
      </c>
      <c r="G11" s="28">
        <f>IF(C11=0,"",F11/(C11))</f>
        <v>7.0370370370370361E-3</v>
      </c>
      <c r="H11" s="82">
        <f>D11/$D$6</f>
        <v>6.9576214977515755E-5</v>
      </c>
      <c r="I11" s="83">
        <f>F11/$F$6</f>
        <v>1.9614257586428994E-4</v>
      </c>
      <c r="J11" s="138">
        <v>5.7</v>
      </c>
      <c r="K11" s="139">
        <v>5.7</v>
      </c>
      <c r="L11" s="143">
        <f t="shared" si="1"/>
        <v>-5.13</v>
      </c>
      <c r="M11" s="144">
        <f t="shared" si="0"/>
        <v>-5.13</v>
      </c>
    </row>
    <row r="12" spans="1:13" ht="30" customHeight="1" thickBot="1" x14ac:dyDescent="0.25">
      <c r="A12" s="25" t="s">
        <v>8</v>
      </c>
      <c r="B12" s="6" t="s">
        <v>9</v>
      </c>
      <c r="C12" s="10">
        <f>SUM(C13:C16)</f>
        <v>34101.000970000001</v>
      </c>
      <c r="D12" s="10">
        <f>SUM(D13:D16)</f>
        <v>2493.790626</v>
      </c>
      <c r="E12" s="102">
        <f t="shared" ref="E12:E17" si="2">IF(C12=0,"",D12/C12)</f>
        <v>7.3129543270412684E-2</v>
      </c>
      <c r="F12" s="10">
        <f>SUM(F13:F16)</f>
        <v>936.7799305399999</v>
      </c>
      <c r="G12" s="26">
        <f t="shared" ref="G12:G17" si="3">IF(C12=0,"",F12/C12)</f>
        <v>2.7470745840103703E-2</v>
      </c>
      <c r="H12" s="65">
        <f>D12/$D$17</f>
        <v>0.23336452742496655</v>
      </c>
      <c r="I12" s="66">
        <f>F12/$F$17</f>
        <v>0.24377349824503142</v>
      </c>
      <c r="J12" s="84">
        <f>SUM(J13:J16)</f>
        <v>2483.387076</v>
      </c>
      <c r="K12" s="85">
        <f>SUM(K13:K16)</f>
        <v>957.12540999999999</v>
      </c>
      <c r="L12" s="69">
        <f t="shared" si="1"/>
        <v>10.403549999999996</v>
      </c>
      <c r="M12" s="70">
        <f t="shared" si="0"/>
        <v>-20.345479460000092</v>
      </c>
    </row>
    <row r="13" spans="1:13" s="2" customFormat="1" ht="45.75" customHeight="1" x14ac:dyDescent="0.2">
      <c r="A13" s="27" t="s">
        <v>42</v>
      </c>
      <c r="B13" s="7" t="s">
        <v>21</v>
      </c>
      <c r="C13" s="9">
        <f>'[1]30 ABRIL'!C13</f>
        <v>1937.635773</v>
      </c>
      <c r="D13" s="9">
        <v>0</v>
      </c>
      <c r="E13" s="103">
        <f t="shared" si="2"/>
        <v>0</v>
      </c>
      <c r="F13" s="9">
        <v>0</v>
      </c>
      <c r="G13" s="28">
        <f t="shared" si="3"/>
        <v>0</v>
      </c>
      <c r="H13" s="71">
        <f>D13/$D$12</f>
        <v>0</v>
      </c>
      <c r="I13" s="72">
        <f>F13/$F$12</f>
        <v>0</v>
      </c>
      <c r="J13" s="73"/>
      <c r="K13" s="74"/>
      <c r="L13" s="86">
        <f>D13-J13</f>
        <v>0</v>
      </c>
      <c r="M13" s="87">
        <f t="shared" si="0"/>
        <v>0</v>
      </c>
    </row>
    <row r="14" spans="1:13" ht="45.75" customHeight="1" x14ac:dyDescent="0.2">
      <c r="A14" s="27" t="s">
        <v>22</v>
      </c>
      <c r="B14" s="7" t="s">
        <v>43</v>
      </c>
      <c r="C14" s="9">
        <f>'[1]30 ABRIL'!C14</f>
        <v>31109</v>
      </c>
      <c r="D14" s="9">
        <v>2140.0906260000002</v>
      </c>
      <c r="E14" s="103">
        <f t="shared" si="2"/>
        <v>6.8793295380757985E-2</v>
      </c>
      <c r="F14" s="9">
        <v>899.07993053999996</v>
      </c>
      <c r="G14" s="28">
        <f t="shared" si="3"/>
        <v>2.890095890385419E-2</v>
      </c>
      <c r="H14" s="75">
        <f>D14/$D$12</f>
        <v>0.85816772414156961</v>
      </c>
      <c r="I14" s="76">
        <f>F14/$F$12</f>
        <v>0.95975575610563302</v>
      </c>
      <c r="J14" s="132">
        <v>2078.9870759999999</v>
      </c>
      <c r="K14" s="134">
        <v>890.82541000000003</v>
      </c>
      <c r="L14" s="78">
        <f>D14-J14</f>
        <v>61.103550000000268</v>
      </c>
      <c r="M14" s="80">
        <f t="shared" si="0"/>
        <v>8.2545205399999304</v>
      </c>
    </row>
    <row r="15" spans="1:13" s="2" customFormat="1" ht="45.75" customHeight="1" x14ac:dyDescent="0.2">
      <c r="A15" s="27" t="s">
        <v>23</v>
      </c>
      <c r="B15" s="7" t="s">
        <v>26</v>
      </c>
      <c r="C15" s="9">
        <f>'[1]30 ABRIL'!C15</f>
        <v>150</v>
      </c>
      <c r="D15" s="9">
        <v>63.6</v>
      </c>
      <c r="E15" s="103">
        <f t="shared" si="2"/>
        <v>0.42399999999999999</v>
      </c>
      <c r="F15" s="9">
        <v>5.8</v>
      </c>
      <c r="G15" s="28">
        <f t="shared" si="3"/>
        <v>3.8666666666666669E-2</v>
      </c>
      <c r="H15" s="75">
        <f>D15/$D$12</f>
        <v>2.5503343920260612E-2</v>
      </c>
      <c r="I15" s="76">
        <f>F15/$F$12</f>
        <v>6.191422137594934E-3</v>
      </c>
      <c r="J15" s="133">
        <v>63.6</v>
      </c>
      <c r="K15" s="141">
        <v>5.8</v>
      </c>
      <c r="L15" s="78">
        <f>D15-J15</f>
        <v>0</v>
      </c>
      <c r="M15" s="80">
        <f t="shared" si="0"/>
        <v>0</v>
      </c>
    </row>
    <row r="16" spans="1:13" s="2" customFormat="1" ht="45.75" customHeight="1" thickBot="1" x14ac:dyDescent="0.25">
      <c r="A16" s="27" t="s">
        <v>25</v>
      </c>
      <c r="B16" s="7" t="s">
        <v>28</v>
      </c>
      <c r="C16" s="9">
        <f>'[1]30 ABRIL'!C16</f>
        <v>904.36519699999997</v>
      </c>
      <c r="D16" s="9">
        <v>290.10000000000002</v>
      </c>
      <c r="E16" s="103">
        <f t="shared" si="2"/>
        <v>0.320777492281141</v>
      </c>
      <c r="F16" s="129">
        <v>31.9</v>
      </c>
      <c r="G16" s="28">
        <f t="shared" si="3"/>
        <v>3.527336092302101E-2</v>
      </c>
      <c r="H16" s="88">
        <f>D16/$D$12</f>
        <v>0.11632893193816987</v>
      </c>
      <c r="I16" s="89">
        <f>F16/$F$12</f>
        <v>3.4052821756772135E-2</v>
      </c>
      <c r="J16" s="133">
        <v>340.8</v>
      </c>
      <c r="K16" s="135">
        <v>60.5</v>
      </c>
      <c r="L16" s="142">
        <f>D16-J16</f>
        <v>-50.699999999999989</v>
      </c>
      <c r="M16" s="145">
        <f>F16-K16</f>
        <v>-28.6</v>
      </c>
    </row>
    <row r="17" spans="1:14" s="3" customFormat="1" ht="33" customHeight="1" thickBot="1" x14ac:dyDescent="0.3">
      <c r="A17" s="158" t="s">
        <v>10</v>
      </c>
      <c r="B17" s="159"/>
      <c r="C17" s="104">
        <f>C6+C12</f>
        <v>62956.000970000001</v>
      </c>
      <c r="D17" s="104">
        <f>D6+D12</f>
        <v>10686.245478340001</v>
      </c>
      <c r="E17" s="105">
        <f t="shared" si="2"/>
        <v>0.16974149109998657</v>
      </c>
      <c r="F17" s="104">
        <f>F6+F12</f>
        <v>3842.8292545500003</v>
      </c>
      <c r="G17" s="106">
        <f t="shared" si="3"/>
        <v>6.1039919870088284E-2</v>
      </c>
      <c r="J17" s="90">
        <f>J6+J12</f>
        <v>10660.858114999999</v>
      </c>
      <c r="K17" s="90">
        <f>K6+K12</f>
        <v>3768.3197219999997</v>
      </c>
      <c r="L17" s="91">
        <f>D17-J17</f>
        <v>25.387363340001684</v>
      </c>
      <c r="M17" s="91">
        <f t="shared" si="0"/>
        <v>74.509532550000586</v>
      </c>
      <c r="N17" s="29"/>
    </row>
    <row r="18" spans="1:14" s="3" customFormat="1" ht="12" customHeight="1" x14ac:dyDescent="0.25">
      <c r="A18" s="5"/>
      <c r="B18" s="5"/>
      <c r="C18" s="94"/>
      <c r="D18" s="94"/>
      <c r="E18" s="95"/>
      <c r="F18" s="94"/>
      <c r="G18" s="95"/>
      <c r="H18" s="29"/>
      <c r="I18" s="29"/>
      <c r="J18" s="92"/>
      <c r="K18" s="92"/>
      <c r="L18" s="92"/>
      <c r="M18" s="92"/>
    </row>
    <row r="19" spans="1:14" s="3" customFormat="1" ht="17.25" customHeight="1" x14ac:dyDescent="0.2">
      <c r="A19" s="5"/>
      <c r="B19" s="5"/>
      <c r="C19" s="96"/>
      <c r="D19" s="97"/>
      <c r="E19" s="98"/>
      <c r="F19" s="53"/>
      <c r="G19" s="54"/>
      <c r="H19" s="29"/>
      <c r="I19" s="29"/>
    </row>
    <row r="20" spans="1:14" ht="18" customHeight="1" x14ac:dyDescent="0.2">
      <c r="D20" s="53"/>
      <c r="E20" s="54"/>
      <c r="F20" s="53"/>
      <c r="G20" s="54"/>
    </row>
    <row r="21" spans="1:14" ht="18" customHeight="1" x14ac:dyDescent="0.2">
      <c r="D21" s="53"/>
      <c r="E21" s="54"/>
      <c r="F21" s="53"/>
      <c r="G21" s="54"/>
    </row>
    <row r="22" spans="1:14" ht="18" customHeight="1" x14ac:dyDescent="0.2">
      <c r="C22" s="99"/>
      <c r="D22" s="53"/>
      <c r="E22" s="54"/>
      <c r="F22" s="53"/>
      <c r="G22" s="54"/>
    </row>
    <row r="23" spans="1:14" ht="18" customHeight="1" x14ac:dyDescent="0.2">
      <c r="D23" s="53"/>
      <c r="F23" s="53"/>
    </row>
    <row r="24" spans="1:14" ht="18" customHeight="1" x14ac:dyDescent="0.2">
      <c r="D24" s="53"/>
      <c r="E24" s="54"/>
      <c r="F24" s="53"/>
      <c r="G24" s="54"/>
    </row>
    <row r="25" spans="1:14" ht="18" customHeight="1" x14ac:dyDescent="0.2">
      <c r="C25" s="99"/>
      <c r="D25" s="53"/>
      <c r="E25" s="54"/>
      <c r="F25" s="53"/>
      <c r="G25" s="54"/>
    </row>
    <row r="26" spans="1:14" s="4" customFormat="1" ht="18" customHeight="1" x14ac:dyDescent="0.2">
      <c r="C26" s="100"/>
      <c r="D26" s="53"/>
      <c r="E26" s="54"/>
      <c r="F26" s="53"/>
      <c r="G26" s="54"/>
    </row>
    <row r="27" spans="1:14" ht="15.75" x14ac:dyDescent="0.2">
      <c r="C27" s="100"/>
      <c r="D27" s="53"/>
      <c r="E27" s="54"/>
      <c r="F27" s="53"/>
      <c r="G27" s="54"/>
    </row>
    <row r="28" spans="1:14" ht="15.75" x14ac:dyDescent="0.2">
      <c r="C28" s="99"/>
      <c r="D28" s="53"/>
      <c r="E28" s="54"/>
      <c r="F28" s="53"/>
      <c r="G28" s="58"/>
    </row>
    <row r="29" spans="1:14" ht="30.75" customHeight="1" x14ac:dyDescent="0.2">
      <c r="C29" s="101"/>
      <c r="D29" s="53"/>
      <c r="F29" s="53"/>
      <c r="G29" s="59"/>
    </row>
    <row r="30" spans="1:14" ht="15.75" x14ac:dyDescent="0.2">
      <c r="C30" s="101"/>
      <c r="D30" s="53"/>
      <c r="F30" s="53"/>
      <c r="G30" s="59"/>
    </row>
    <row r="31" spans="1:14" ht="15.75" x14ac:dyDescent="0.2">
      <c r="D31" s="53"/>
      <c r="E31" s="99"/>
      <c r="F31" s="59"/>
      <c r="G31" s="59"/>
    </row>
    <row r="32" spans="1:14" ht="15.75" x14ac:dyDescent="0.2">
      <c r="D32" s="53"/>
      <c r="E32" s="58"/>
      <c r="F32" s="59"/>
      <c r="G32" s="58"/>
    </row>
    <row r="33" spans="3:7" ht="15.75" x14ac:dyDescent="0.2">
      <c r="D33" s="53"/>
      <c r="E33" s="59"/>
      <c r="F33" s="59"/>
      <c r="G33" s="59"/>
    </row>
    <row r="34" spans="3:7" x14ac:dyDescent="0.2">
      <c r="C34" s="99"/>
      <c r="D34" s="99"/>
      <c r="E34" s="59"/>
      <c r="F34" s="59"/>
      <c r="G34" s="59"/>
    </row>
    <row r="35" spans="3:7" x14ac:dyDescent="0.2">
      <c r="C35" s="99"/>
      <c r="D35" s="99"/>
      <c r="E35" s="59"/>
      <c r="F35" s="59"/>
      <c r="G35" s="59"/>
    </row>
    <row r="36" spans="3:7" x14ac:dyDescent="0.2">
      <c r="D36" s="59"/>
      <c r="E36" s="58"/>
      <c r="F36" s="59"/>
      <c r="G36" s="58"/>
    </row>
    <row r="37" spans="3:7" x14ac:dyDescent="0.2">
      <c r="E37" s="59"/>
      <c r="F37" s="59"/>
      <c r="G37" s="59"/>
    </row>
    <row r="38" spans="3:7" x14ac:dyDescent="0.2">
      <c r="E38" s="59"/>
      <c r="F38" s="59"/>
      <c r="G38" s="59"/>
    </row>
    <row r="39" spans="3:7" x14ac:dyDescent="0.2">
      <c r="C39" s="99"/>
      <c r="D39" s="99"/>
      <c r="E39" s="59"/>
      <c r="F39" s="59"/>
      <c r="G39" s="59"/>
    </row>
    <row r="40" spans="3:7" x14ac:dyDescent="0.2">
      <c r="C40" s="99"/>
      <c r="D40" s="99"/>
      <c r="E40" s="58"/>
      <c r="F40" s="59"/>
      <c r="G40" s="58"/>
    </row>
    <row r="41" spans="3:7" x14ac:dyDescent="0.2">
      <c r="D41" s="59"/>
      <c r="E41" s="59"/>
      <c r="F41" s="59"/>
      <c r="G41" s="59"/>
    </row>
    <row r="42" spans="3:7" x14ac:dyDescent="0.2">
      <c r="G42" s="59"/>
    </row>
    <row r="43" spans="3:7" x14ac:dyDescent="0.2">
      <c r="F43" s="59"/>
      <c r="G43" s="59"/>
    </row>
    <row r="44" spans="3:7" x14ac:dyDescent="0.2">
      <c r="G44" s="58"/>
    </row>
  </sheetData>
  <mergeCells count="3">
    <mergeCell ref="A3:G3"/>
    <mergeCell ref="H4:I4"/>
    <mergeCell ref="A17:B17"/>
  </mergeCells>
  <printOptions horizontalCentered="1" verticalCentered="1"/>
  <pageMargins left="0" right="0" top="0" bottom="0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MARZO 31</vt:lpstr>
      <vt:lpstr>Ejec. para Indicadores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Diaz</dc:creator>
  <cp:lastModifiedBy>Cielo Natalia Londoño Vela</cp:lastModifiedBy>
  <cp:lastPrinted>2019-02-18T20:03:35Z</cp:lastPrinted>
  <dcterms:created xsi:type="dcterms:W3CDTF">2012-09-17T13:47:20Z</dcterms:created>
  <dcterms:modified xsi:type="dcterms:W3CDTF">2020-11-05T14:36:20Z</dcterms:modified>
</cp:coreProperties>
</file>