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omments2.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mc:AlternateContent xmlns:mc="http://schemas.openxmlformats.org/markup-compatibility/2006">
    <mc:Choice Requires="x15">
      <x15ac:absPath xmlns:x15ac="http://schemas.microsoft.com/office/spreadsheetml/2010/11/ac" url="C:\Users\Angelapico\Desktop\"/>
    </mc:Choice>
  </mc:AlternateContent>
  <bookViews>
    <workbookView xWindow="0" yWindow="0" windowWidth="25125" windowHeight="11730" tabRatio="936" firstSheet="1" activeTab="1"/>
  </bookViews>
  <sheets>
    <sheet name="DATOS" sheetId="2" state="hidden" r:id="rId1"/>
    <sheet name="Formato Formulación CSS" sheetId="1" r:id="rId2"/>
    <sheet name="Agregación de Valor" sheetId="3" r:id="rId3"/>
    <sheet name="Instrumentos de Intercambio" sheetId="5" r:id="rId4"/>
  </sheets>
  <definedNames>
    <definedName name="_xlnm.Print_Area" localSheetId="1">'Formato Formulación CSS'!$B$1:$AI$196</definedName>
    <definedName name="CONOCIMIENTO_Técnicas__métodos__saberes__metodologías_desarrolladas_o_mejoradas." comment="Nuevas técnicas, métodos, metodologías comprobables son desarolladas al interior de la entidad socia receptora que permite apropiar los conocimientos y aprendizajes a futuro.">'Formato Formulación CSS'!$F$80</definedName>
  </definedNames>
  <calcPr calcId="162913"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D56" i="3" l="1"/>
  <c r="AD55" i="3"/>
  <c r="AD54" i="3"/>
  <c r="AD53" i="3"/>
  <c r="AD52" i="3"/>
  <c r="AD50" i="3"/>
  <c r="AD49" i="3"/>
  <c r="AD48" i="3"/>
  <c r="AD47" i="3"/>
  <c r="AD46" i="3"/>
  <c r="AD45" i="3"/>
  <c r="AD44" i="3"/>
  <c r="F45" i="3"/>
  <c r="AA106" i="1"/>
  <c r="X106" i="1"/>
  <c r="V126" i="1"/>
  <c r="V191" i="1"/>
  <c r="V184" i="1"/>
  <c r="V177" i="1"/>
  <c r="V170" i="1"/>
  <c r="V162" i="1"/>
  <c r="V155" i="1"/>
  <c r="V148" i="1"/>
  <c r="V141" i="1"/>
  <c r="V133" i="1"/>
  <c r="V119" i="1"/>
  <c r="V112" i="1"/>
  <c r="Q112" i="1"/>
  <c r="T112" i="1"/>
  <c r="T162" i="1"/>
  <c r="T161" i="1"/>
  <c r="T160" i="1"/>
  <c r="T159" i="1"/>
  <c r="T158" i="1"/>
  <c r="T155" i="1"/>
  <c r="T154" i="1"/>
  <c r="T153" i="1"/>
  <c r="T152" i="1"/>
  <c r="T151" i="1"/>
  <c r="T148" i="1"/>
  <c r="T147" i="1"/>
  <c r="T146" i="1"/>
  <c r="T145" i="1"/>
  <c r="T144" i="1"/>
  <c r="T141" i="1"/>
  <c r="T140" i="1"/>
  <c r="T139" i="1"/>
  <c r="T138" i="1"/>
  <c r="T137" i="1"/>
  <c r="Q191" i="1"/>
  <c r="Q190" i="1"/>
  <c r="Q188" i="1"/>
  <c r="Q187" i="1"/>
  <c r="Q186" i="1"/>
  <c r="Q162" i="1"/>
  <c r="Q161" i="1"/>
  <c r="Q159" i="1"/>
  <c r="Q158" i="1"/>
  <c r="Q157" i="1"/>
  <c r="Q155" i="1"/>
  <c r="Q143" i="1"/>
  <c r="Q141" i="1"/>
  <c r="Q140" i="1"/>
  <c r="Q139" i="1"/>
  <c r="Q138" i="1"/>
  <c r="Q137" i="1"/>
  <c r="Q136" i="1"/>
  <c r="Q133" i="1"/>
  <c r="Q132" i="1"/>
  <c r="T126" i="1"/>
  <c r="Q126" i="1"/>
  <c r="Q125" i="1"/>
  <c r="Q119" i="1"/>
  <c r="Q118" i="1"/>
  <c r="Q111" i="1"/>
  <c r="N70" i="1"/>
  <c r="P70" i="1"/>
  <c r="R70" i="1"/>
  <c r="AZ44" i="3"/>
  <c r="BD41" i="3"/>
  <c r="AZ41" i="3"/>
  <c r="AU41" i="3"/>
  <c r="BD35" i="3"/>
  <c r="AZ35" i="3"/>
  <c r="AU35" i="3"/>
  <c r="BD27" i="3"/>
  <c r="AZ27" i="3"/>
  <c r="AU27" i="3"/>
  <c r="R45" i="3"/>
  <c r="R46" i="3"/>
  <c r="R47" i="3"/>
  <c r="R48" i="3"/>
  <c r="AF70" i="1"/>
  <c r="G56" i="3"/>
  <c r="G55" i="3"/>
  <c r="G54" i="3"/>
  <c r="G53" i="3"/>
  <c r="F56" i="3"/>
  <c r="F55" i="3"/>
  <c r="F54" i="3"/>
  <c r="F53" i="3"/>
  <c r="AD193" i="1"/>
  <c r="AA192" i="1"/>
  <c r="AD192" i="1"/>
  <c r="AG192" i="1"/>
  <c r="X192" i="1"/>
  <c r="AD185" i="1"/>
  <c r="AD178" i="1"/>
  <c r="AG178" i="1"/>
  <c r="AG171" i="1"/>
  <c r="AD171" i="1"/>
  <c r="AA171" i="1"/>
  <c r="X171" i="1"/>
  <c r="T191" i="1"/>
  <c r="T190" i="1"/>
  <c r="T189" i="1"/>
  <c r="T188" i="1"/>
  <c r="T187" i="1"/>
  <c r="T184" i="1"/>
  <c r="T183" i="1"/>
  <c r="T182" i="1"/>
  <c r="T181" i="1"/>
  <c r="T180" i="1"/>
  <c r="V180" i="1"/>
  <c r="X180" i="1"/>
  <c r="X185" i="1"/>
  <c r="T177" i="1"/>
  <c r="T176" i="1"/>
  <c r="T175" i="1"/>
  <c r="T174" i="1"/>
  <c r="T173" i="1"/>
  <c r="T170" i="1"/>
  <c r="T169" i="1"/>
  <c r="T168" i="1"/>
  <c r="T167" i="1"/>
  <c r="T166" i="1"/>
  <c r="V190" i="1"/>
  <c r="V189" i="1"/>
  <c r="V188" i="1"/>
  <c r="V187" i="1"/>
  <c r="V186" i="1"/>
  <c r="Q184" i="1"/>
  <c r="Q183" i="1"/>
  <c r="V183" i="1"/>
  <c r="V182" i="1"/>
  <c r="Q181" i="1"/>
  <c r="V181" i="1"/>
  <c r="AG181" i="1"/>
  <c r="Q180" i="1"/>
  <c r="Q179" i="1"/>
  <c r="V179" i="1"/>
  <c r="Q177" i="1"/>
  <c r="Q176" i="1"/>
  <c r="V176" i="1"/>
  <c r="V175" i="1"/>
  <c r="Q174" i="1"/>
  <c r="Q173" i="1"/>
  <c r="Q172" i="1"/>
  <c r="V172" i="1"/>
  <c r="Q170" i="1"/>
  <c r="Q169" i="1"/>
  <c r="Q167" i="1"/>
  <c r="Q166" i="1"/>
  <c r="Q165" i="1"/>
  <c r="V165" i="1"/>
  <c r="Q153" i="1"/>
  <c r="Q152" i="1"/>
  <c r="Q151" i="1"/>
  <c r="Q150" i="1"/>
  <c r="Q148" i="1"/>
  <c r="Q147" i="1"/>
  <c r="Q145" i="1"/>
  <c r="Q144" i="1"/>
  <c r="V143" i="1"/>
  <c r="AA143" i="1"/>
  <c r="Q121" i="1"/>
  <c r="T133" i="1"/>
  <c r="AA133" i="1"/>
  <c r="AA126" i="1"/>
  <c r="AG112" i="1"/>
  <c r="Q130" i="1"/>
  <c r="Q129" i="1"/>
  <c r="Q128" i="1"/>
  <c r="Q123" i="1"/>
  <c r="Q122" i="1"/>
  <c r="Q116" i="1"/>
  <c r="Q115" i="1"/>
  <c r="Q114" i="1"/>
  <c r="T132" i="1"/>
  <c r="T131" i="1"/>
  <c r="T130" i="1"/>
  <c r="T129" i="1"/>
  <c r="T125" i="1"/>
  <c r="T124" i="1"/>
  <c r="T123" i="1"/>
  <c r="T122" i="1"/>
  <c r="T119" i="1"/>
  <c r="AA119" i="1"/>
  <c r="T118" i="1"/>
  <c r="V118" i="1"/>
  <c r="T117" i="1"/>
  <c r="T116" i="1"/>
  <c r="T115" i="1"/>
  <c r="T111" i="1"/>
  <c r="T110" i="1"/>
  <c r="T109" i="1"/>
  <c r="T108" i="1"/>
  <c r="AD51" i="3"/>
  <c r="AA112" i="1"/>
  <c r="AA113" i="1"/>
  <c r="AA177" i="1"/>
  <c r="V173" i="1"/>
  <c r="AA173" i="1"/>
  <c r="V166" i="1"/>
  <c r="V167" i="1"/>
  <c r="V169" i="1"/>
  <c r="V174" i="1"/>
  <c r="X174" i="1"/>
  <c r="X178" i="1"/>
  <c r="X193" i="1"/>
  <c r="V168" i="1"/>
  <c r="AA184" i="1"/>
  <c r="AA185" i="1"/>
  <c r="AA172" i="1"/>
  <c r="AG179" i="1"/>
  <c r="AG185" i="1"/>
  <c r="AG193" i="1"/>
  <c r="V192" i="1"/>
  <c r="K56" i="3"/>
  <c r="T70" i="1"/>
  <c r="V178" i="1"/>
  <c r="AA178" i="1"/>
  <c r="AA193" i="1"/>
  <c r="V171" i="1"/>
  <c r="V185" i="1"/>
  <c r="K55" i="3"/>
  <c r="T56" i="3"/>
  <c r="P56" i="3"/>
  <c r="U56" i="3"/>
  <c r="E56" i="3"/>
  <c r="E55" i="3"/>
  <c r="G52" i="3"/>
  <c r="G51" i="3"/>
  <c r="T52" i="3"/>
  <c r="P52" i="3"/>
  <c r="U52" i="3"/>
  <c r="I52" i="3"/>
  <c r="F52" i="3"/>
  <c r="E52" i="3"/>
  <c r="F51" i="3"/>
  <c r="E51" i="3"/>
  <c r="T48" i="3"/>
  <c r="P48" i="3"/>
  <c r="I48" i="3"/>
  <c r="G48" i="3"/>
  <c r="F48" i="3"/>
  <c r="E48" i="3"/>
  <c r="C179" i="1"/>
  <c r="C150" i="1"/>
  <c r="AD156" i="1"/>
  <c r="AA155" i="1"/>
  <c r="AA156" i="1"/>
  <c r="V154" i="1"/>
  <c r="V153" i="1"/>
  <c r="V152" i="1"/>
  <c r="AG152" i="1"/>
  <c r="V151" i="1"/>
  <c r="X151" i="1"/>
  <c r="X156" i="1"/>
  <c r="V150" i="1"/>
  <c r="AG150" i="1"/>
  <c r="V125" i="1"/>
  <c r="X125" i="1"/>
  <c r="X127" i="1"/>
  <c r="V124" i="1"/>
  <c r="V123" i="1"/>
  <c r="X123" i="1"/>
  <c r="V122" i="1"/>
  <c r="AA122" i="1"/>
  <c r="V121" i="1"/>
  <c r="AA121" i="1"/>
  <c r="AA127" i="1"/>
  <c r="C128" i="1"/>
  <c r="C121" i="1"/>
  <c r="AD127" i="1"/>
  <c r="AG156" i="1"/>
  <c r="U48" i="3"/>
  <c r="V127" i="1"/>
  <c r="K47" i="3"/>
  <c r="V156" i="1"/>
  <c r="K51" i="3"/>
  <c r="Q62" i="3"/>
  <c r="BA16" i="3"/>
  <c r="S62" i="3"/>
  <c r="BC16" i="3"/>
  <c r="AJ23" i="3"/>
  <c r="AK23" i="3"/>
  <c r="AW23" i="3"/>
  <c r="AA22" i="3"/>
  <c r="AJ22" i="3"/>
  <c r="AK22" i="3"/>
  <c r="AW22" i="3"/>
  <c r="AJ20" i="3"/>
  <c r="AJ21" i="3"/>
  <c r="AJ19" i="3"/>
  <c r="AJ17" i="3"/>
  <c r="AJ18" i="3"/>
  <c r="AJ16" i="3"/>
  <c r="AJ13" i="3"/>
  <c r="AJ15" i="3"/>
  <c r="AJ14" i="3"/>
  <c r="AG127" i="1"/>
  <c r="AK19" i="3"/>
  <c r="AW21" i="3"/>
  <c r="AK16" i="3"/>
  <c r="AW20" i="3"/>
  <c r="AK13" i="3"/>
  <c r="AW19" i="3"/>
  <c r="AA23" i="3"/>
  <c r="Y23" i="3"/>
  <c r="AA21" i="3"/>
  <c r="AA19" i="3"/>
  <c r="AA18" i="3"/>
  <c r="AA17" i="3"/>
  <c r="AA16" i="3"/>
  <c r="AA14" i="3"/>
  <c r="AA15" i="3"/>
  <c r="AA13" i="3"/>
  <c r="Y22" i="3"/>
  <c r="O62" i="3"/>
  <c r="K72" i="3"/>
  <c r="K73" i="3"/>
  <c r="K74" i="3"/>
  <c r="K75" i="3"/>
  <c r="K76" i="3"/>
  <c r="K77" i="3"/>
  <c r="K78" i="3"/>
  <c r="K79" i="3"/>
  <c r="K80" i="3"/>
  <c r="K81" i="3"/>
  <c r="K82" i="3"/>
  <c r="K83" i="3"/>
  <c r="K84" i="3"/>
  <c r="K85" i="3"/>
  <c r="K86" i="3"/>
  <c r="K87" i="3"/>
  <c r="K88" i="3"/>
  <c r="K89" i="3"/>
  <c r="K90" i="3"/>
  <c r="K91" i="3"/>
  <c r="K92" i="3"/>
  <c r="K93" i="3"/>
  <c r="K94" i="3"/>
  <c r="K95" i="3"/>
  <c r="K96" i="3"/>
  <c r="P45" i="3"/>
  <c r="T49" i="3"/>
  <c r="T50" i="3"/>
  <c r="T51" i="3"/>
  <c r="T53" i="3"/>
  <c r="T54" i="3"/>
  <c r="T55" i="3"/>
  <c r="P49" i="3"/>
  <c r="P50" i="3"/>
  <c r="P51" i="3"/>
  <c r="P53" i="3"/>
  <c r="P54" i="3"/>
  <c r="P55" i="3"/>
  <c r="M62" i="3"/>
  <c r="AX12" i="3"/>
  <c r="N62" i="3"/>
  <c r="AX13" i="3"/>
  <c r="L62" i="3"/>
  <c r="AX11" i="3"/>
  <c r="U49" i="3"/>
  <c r="U54" i="3"/>
  <c r="U55" i="3"/>
  <c r="U50" i="3"/>
  <c r="AX14" i="3"/>
  <c r="U53" i="3"/>
  <c r="U51" i="3"/>
  <c r="G61" i="3"/>
  <c r="F61" i="3"/>
  <c r="E61" i="3"/>
  <c r="G60" i="3"/>
  <c r="F60" i="3"/>
  <c r="E60" i="3"/>
  <c r="G59" i="3"/>
  <c r="F59" i="3"/>
  <c r="E59" i="3"/>
  <c r="G58" i="3"/>
  <c r="F58" i="3"/>
  <c r="E58" i="3"/>
  <c r="G57" i="3"/>
  <c r="F57" i="3"/>
  <c r="E57" i="3"/>
  <c r="G45" i="3"/>
  <c r="I46" i="3"/>
  <c r="I47" i="3"/>
  <c r="I49" i="3"/>
  <c r="I50" i="3"/>
  <c r="I51" i="3"/>
  <c r="I45" i="3"/>
  <c r="E46" i="3"/>
  <c r="F46" i="3"/>
  <c r="G46" i="3"/>
  <c r="E47" i="3"/>
  <c r="F47" i="3"/>
  <c r="G47" i="3"/>
  <c r="E49" i="3"/>
  <c r="F49" i="3"/>
  <c r="G49" i="3"/>
  <c r="E50" i="3"/>
  <c r="F50" i="3"/>
  <c r="G50" i="3"/>
  <c r="E53" i="3"/>
  <c r="E54" i="3"/>
  <c r="E45" i="3"/>
  <c r="N21" i="3"/>
  <c r="AD43" i="3"/>
  <c r="AH70" i="1"/>
  <c r="AD70" i="1"/>
  <c r="AB70" i="1"/>
  <c r="Z70" i="1"/>
  <c r="X70" i="1"/>
  <c r="V70" i="1"/>
  <c r="L70" i="1"/>
  <c r="H70" i="1"/>
  <c r="F70" i="1"/>
  <c r="D70" i="1"/>
  <c r="C70" i="1"/>
  <c r="Q109" i="1"/>
  <c r="Q108" i="1"/>
  <c r="Q107" i="1"/>
  <c r="V110" i="1"/>
  <c r="J70" i="1"/>
  <c r="AA20" i="3"/>
  <c r="S21" i="3"/>
  <c r="BE16" i="3"/>
  <c r="S22" i="3"/>
  <c r="Y13" i="3"/>
  <c r="Y16" i="3"/>
  <c r="Y19" i="3"/>
  <c r="V109" i="1"/>
  <c r="V108" i="1"/>
  <c r="X108" i="1"/>
  <c r="X113" i="1"/>
  <c r="C186" i="1"/>
  <c r="C172" i="1"/>
  <c r="C165" i="1"/>
  <c r="C157" i="1"/>
  <c r="C143" i="1"/>
  <c r="C136" i="1"/>
  <c r="C114" i="1"/>
  <c r="C107" i="1"/>
  <c r="V107" i="1"/>
  <c r="AD120" i="1"/>
  <c r="AA120" i="1"/>
  <c r="V117" i="1"/>
  <c r="AG117" i="1"/>
  <c r="V116" i="1"/>
  <c r="AG116" i="1"/>
  <c r="V115" i="1"/>
  <c r="AG115" i="1"/>
  <c r="V114" i="1"/>
  <c r="V128" i="1"/>
  <c r="V129" i="1"/>
  <c r="V130" i="1"/>
  <c r="V131" i="1"/>
  <c r="V132" i="1"/>
  <c r="AA134" i="1"/>
  <c r="AD134" i="1"/>
  <c r="V120" i="1"/>
  <c r="K46" i="3"/>
  <c r="AA135" i="1"/>
  <c r="V134" i="1"/>
  <c r="K48" i="3"/>
  <c r="X134" i="1"/>
  <c r="AG114" i="1"/>
  <c r="AG120" i="1"/>
  <c r="X120" i="1"/>
  <c r="X135" i="1"/>
  <c r="T47" i="3"/>
  <c r="T46" i="3"/>
  <c r="T45" i="3"/>
  <c r="AG134" i="1"/>
  <c r="R62" i="3"/>
  <c r="T62" i="3"/>
  <c r="AX15" i="3"/>
  <c r="AX16" i="3"/>
  <c r="P46" i="3"/>
  <c r="P47" i="3"/>
  <c r="P62" i="3"/>
  <c r="U47" i="3"/>
  <c r="U46" i="3"/>
  <c r="U45" i="3"/>
  <c r="L71" i="3"/>
  <c r="K71" i="3"/>
  <c r="AX17" i="3"/>
  <c r="U62" i="3"/>
  <c r="AG107" i="1"/>
  <c r="AD195" i="1"/>
  <c r="AG109" i="1"/>
  <c r="AG110" i="1"/>
  <c r="AG163" i="1"/>
  <c r="AD163" i="1"/>
  <c r="AA163" i="1"/>
  <c r="X163" i="1"/>
  <c r="V161" i="1"/>
  <c r="V160" i="1"/>
  <c r="V157" i="1"/>
  <c r="P11" i="3"/>
  <c r="AD149" i="1"/>
  <c r="L21" i="3"/>
  <c r="AG142" i="1"/>
  <c r="AD142" i="1"/>
  <c r="P14" i="3"/>
  <c r="AD113" i="1"/>
  <c r="AD135" i="1"/>
  <c r="V111" i="1"/>
  <c r="P15" i="3"/>
  <c r="AD164" i="1"/>
  <c r="AD194" i="1"/>
  <c r="V113" i="1"/>
  <c r="V135" i="1"/>
  <c r="AG111" i="1"/>
  <c r="AG113" i="1"/>
  <c r="AG135" i="1"/>
  <c r="V144" i="1"/>
  <c r="AA144" i="1"/>
  <c r="V159" i="1"/>
  <c r="V145" i="1"/>
  <c r="V158" i="1"/>
  <c r="AA148" i="1"/>
  <c r="AA149" i="1"/>
  <c r="X145" i="1"/>
  <c r="X149" i="1"/>
  <c r="P13" i="3"/>
  <c r="V163" i="1"/>
  <c r="K52" i="3"/>
  <c r="P12" i="3"/>
  <c r="V142" i="1"/>
  <c r="K49" i="3"/>
  <c r="V149" i="1"/>
  <c r="K45" i="3"/>
  <c r="X142" i="1"/>
  <c r="AA142" i="1"/>
  <c r="AG149" i="1"/>
  <c r="AG164" i="1"/>
  <c r="P16" i="3"/>
  <c r="AA164" i="1"/>
  <c r="AA194" i="1"/>
  <c r="V164" i="1"/>
  <c r="AG194" i="1"/>
  <c r="K50" i="3"/>
  <c r="X164" i="1"/>
  <c r="AA195" i="1"/>
  <c r="X195" i="1"/>
  <c r="X194" i="1"/>
  <c r="AG195" i="1"/>
  <c r="AE196" i="1"/>
  <c r="P17" i="3"/>
  <c r="P18" i="3"/>
  <c r="P19" i="3"/>
  <c r="K53" i="3"/>
  <c r="K54" i="3"/>
  <c r="V193" i="1"/>
  <c r="V194" i="1"/>
</calcChain>
</file>

<file path=xl/comments1.xml><?xml version="1.0" encoding="utf-8"?>
<comments xmlns="http://schemas.openxmlformats.org/spreadsheetml/2006/main">
  <authors>
    <author>Fernando Andrés Nivia Ruiz</author>
  </authors>
  <commentList>
    <comment ref="I3" authorId="0" shapeId="0">
      <text>
        <r>
          <rPr>
            <sz val="9"/>
            <color indexed="81"/>
            <rFont val="Tahoma"/>
            <family val="2"/>
          </rPr>
          <t>Nuevas técnicas, métodos, metodologías comprobables son desarolladas al interior de la entidad socia receptora que permite apropiar los conocimientos y aprendizajes a futuro.</t>
        </r>
      </text>
    </comment>
    <comment ref="I4" authorId="0" shapeId="0">
      <text>
        <r>
          <rPr>
            <sz val="9"/>
            <color indexed="81"/>
            <rFont val="Tahoma"/>
            <family val="2"/>
          </rPr>
          <t>Fortalecimiento adecuado y oportuno de capacidades, competencias y habilidades al interior de la institución, con miras a implementar medidas nuevas y más acertadas en su trabajo cotidiano con los conocimientos y aprendizajes obtenidos.</t>
        </r>
        <r>
          <rPr>
            <sz val="9"/>
            <color indexed="81"/>
            <rFont val="Tahoma"/>
            <family val="2"/>
          </rPr>
          <t xml:space="preserve">
</t>
        </r>
      </text>
    </comment>
    <comment ref="I5" authorId="0" shapeId="0">
      <text>
        <r>
          <rPr>
            <sz val="9"/>
            <color indexed="81"/>
            <rFont val="Tahoma"/>
            <family val="2"/>
          </rPr>
          <t>Generación de productos de aprendizaje (guías, manuales, estudios de caso, etc) innovadores y útiles para la institución que le permitirán implementar los conocimientos y aprendizajes apropiados.</t>
        </r>
      </text>
    </comment>
    <comment ref="I6" authorId="0" shapeId="0">
      <text>
        <r>
          <rPr>
            <sz val="9"/>
            <color indexed="81"/>
            <rFont val="Tahoma"/>
            <family val="2"/>
          </rPr>
          <t>Establecimiento de nuevos contactos y relacionamientos entre entidades mínimo de dos países.</t>
        </r>
      </text>
    </comment>
    <comment ref="I7" authorId="0" shapeId="0">
      <text>
        <r>
          <rPr>
            <sz val="9"/>
            <color indexed="81"/>
            <rFont val="Tahoma"/>
            <family val="2"/>
          </rPr>
          <t>Desarrollo de nuevas redes o estructuras definidas de sinergía, al finalizar el proyecto.</t>
        </r>
      </text>
    </comment>
    <comment ref="I8" authorId="0" shapeId="0">
      <text>
        <r>
          <rPr>
            <sz val="9"/>
            <color indexed="81"/>
            <rFont val="Tahoma"/>
            <family val="2"/>
          </rPr>
          <t xml:space="preserve">Desarrollo de nuevas comunidades especializadas que permiten garantizar el seguimiento y la sostenibilidad de los aprendizajes </t>
        </r>
      </text>
    </comment>
    <comment ref="I9" authorId="0" shapeId="0">
      <text>
        <r>
          <rPr>
            <sz val="9"/>
            <color indexed="81"/>
            <rFont val="Tahoma"/>
            <family val="2"/>
          </rPr>
          <t>Desarrollo por parte de las entidades técnicas, de piezas (físicas o digitales) de difusión y comunicación directamente relacionados con el proyecto, que son difundidas en los medios propios de las entidades.</t>
        </r>
      </text>
    </comment>
    <comment ref="I10" authorId="0" shapeId="0">
      <text>
        <r>
          <rPr>
            <sz val="9"/>
            <color indexed="81"/>
            <rFont val="Tahoma"/>
            <family val="2"/>
          </rPr>
          <t>Desarrollo por parte de diferentes actores, de piezas (físicas o digitales) de difusión y comunicación directamente relacionados con el proyecto, que son difundidas en los medios de comunicación del(los) país (es).</t>
        </r>
      </text>
    </comment>
    <comment ref="I11" authorId="0" shapeId="0">
      <text>
        <r>
          <rPr>
            <sz val="9"/>
            <color indexed="81"/>
            <rFont val="Tahoma"/>
            <family val="2"/>
          </rPr>
          <t>Desarrollo por parte de diferentes actores, de piezas (físicas o digitales) de difusión y comunicación directamente relacionados con el proyecto, que son difundidas en los medios de comunicación especializados (según corresponda)</t>
        </r>
      </text>
    </comment>
    <comment ref="I15" authorId="0" shapeId="0">
      <text>
        <r>
          <rPr>
            <sz val="9"/>
            <color indexed="81"/>
            <rFont val="Tahoma"/>
            <family val="2"/>
          </rPr>
          <t xml:space="preserve">Desarrollo de nuevas comunidades especializadas que permiten garantizar el seguimiento y la sostenibilidad de los aprendizajes </t>
        </r>
      </text>
    </comment>
    <comment ref="I23" authorId="0" shapeId="0">
      <text>
        <r>
          <rPr>
            <sz val="9"/>
            <color indexed="81"/>
            <rFont val="Tahoma"/>
            <family val="2"/>
          </rPr>
          <t>Desarrollo de nuevas redes o estructuras definidas de sinergía, al finalizar el proyecto.</t>
        </r>
      </text>
    </comment>
    <comment ref="I25" authorId="0" shapeId="0">
      <text>
        <r>
          <rPr>
            <sz val="9"/>
            <color indexed="81"/>
            <rFont val="Tahoma"/>
            <family val="2"/>
          </rPr>
          <t>Generación de productos de aprendizaje (guías, manuales, estudios de caso, etc) innovadores y útiles para la institución que le permitirán implementar los conocimientos y aprendizajes apropiados.</t>
        </r>
      </text>
    </comment>
    <comment ref="I26" authorId="0" shapeId="0">
      <text>
        <r>
          <rPr>
            <sz val="9"/>
            <color indexed="81"/>
            <rFont val="Tahoma"/>
            <family val="2"/>
          </rPr>
          <t>Fortalecimiento adecuado y oportuno de capacidades, competencias y habilidades al interior de la institución, con miras a implementar medidas nuevas y más acertadas en su trabajo cotidiano con los conocimientos y aprendizajes obtenidos.</t>
        </r>
        <r>
          <rPr>
            <sz val="9"/>
            <color indexed="81"/>
            <rFont val="Tahoma"/>
            <family val="2"/>
          </rPr>
          <t xml:space="preserve">
</t>
        </r>
      </text>
    </comment>
    <comment ref="I29" authorId="0" shapeId="0">
      <text>
        <r>
          <rPr>
            <sz val="9"/>
            <color indexed="81"/>
            <rFont val="Tahoma"/>
            <family val="2"/>
          </rPr>
          <t>Desarrollo por parte de las entidades técnicas, de piezas (físicas o digitales) de difusión y comunicación directamente relacionados con el proyecto, que son difundidas en los medios propios de las entidades.</t>
        </r>
      </text>
    </comment>
  </commentList>
</comments>
</file>

<file path=xl/comments2.xml><?xml version="1.0" encoding="utf-8"?>
<comments xmlns="http://schemas.openxmlformats.org/spreadsheetml/2006/main">
  <authors>
    <author>Fernando Andrés Nivia Ruiz</author>
  </authors>
  <commentList>
    <comment ref="AF82" authorId="0" shapeId="0">
      <text>
        <r>
          <rPr>
            <b/>
            <sz val="9"/>
            <color indexed="81"/>
            <rFont val="Tahoma"/>
            <family val="2"/>
          </rPr>
          <t>Fernando Andrés Nivia Ruiz:</t>
        </r>
        <r>
          <rPr>
            <sz val="9"/>
            <color indexed="81"/>
            <rFont val="Tahoma"/>
            <family val="2"/>
          </rPr>
          <t xml:space="preserve">
Se requiere 1 ing. Agrónomo (tema producción)
Se requiere 1 ing. Alimentos/industrial (tema transformación)</t>
        </r>
      </text>
    </comment>
    <comment ref="AF84" authorId="0" shapeId="0">
      <text>
        <r>
          <rPr>
            <b/>
            <sz val="9"/>
            <color indexed="81"/>
            <rFont val="Tahoma"/>
            <family val="2"/>
          </rPr>
          <t>Fernando Andrés Nivia Ruiz:</t>
        </r>
        <r>
          <rPr>
            <sz val="9"/>
            <color indexed="81"/>
            <rFont val="Tahoma"/>
            <family val="2"/>
          </rPr>
          <t xml:space="preserve">
Se requiere 1 ing. Agrónomo (tema producción)
Se requiere 1 ing. Alimentos/industrial (tema transformación)</t>
        </r>
      </text>
    </comment>
  </commentList>
</comments>
</file>

<file path=xl/sharedStrings.xml><?xml version="1.0" encoding="utf-8"?>
<sst xmlns="http://schemas.openxmlformats.org/spreadsheetml/2006/main" count="1215" uniqueCount="757">
  <si>
    <t>FORMATO DE FORMULACIÓN DE PROYECTOS DE CSS Y CT</t>
  </si>
  <si>
    <t>1. NOMBRE DEL PROYECTO:</t>
  </si>
  <si>
    <t>ESPACIO EXCLUSIVO DE DILIGENCIAMIENTO POR APC-COLOMBIA</t>
  </si>
  <si>
    <t>CÓDIGO DEL PROYECTO</t>
  </si>
  <si>
    <t>SECTOR SEGIB</t>
  </si>
  <si>
    <t>ÁREA DE INCIDENCIA 
(Marcar el recuadro blanco)</t>
  </si>
  <si>
    <t>Consolidación de relaciones con nuevos países</t>
  </si>
  <si>
    <t>2. DATOS DE LAS ENTIDADES EJECUTORAS:
Nota: Si en el proyecto interviene más de una entidad en su país, diligencie los datos de aquella entidad que asume la coordinación general del mismo.</t>
  </si>
  <si>
    <t>Dirección</t>
  </si>
  <si>
    <t>Página web</t>
  </si>
  <si>
    <t>Cuenta Twitter</t>
  </si>
  <si>
    <t>Dependencia / Departamento / Área</t>
  </si>
  <si>
    <t>País</t>
  </si>
  <si>
    <t>Nombre del responsable técnico de la ejecución del proyecto</t>
  </si>
  <si>
    <t xml:space="preserve">Cargo </t>
  </si>
  <si>
    <t>Correo electrónico</t>
  </si>
  <si>
    <t xml:space="preserve">Teléfono y extensión </t>
  </si>
  <si>
    <t>Nombre del responsable de cooperación o responsable directivo de la entidad</t>
  </si>
  <si>
    <t>¿Qué tipo de aporte realiza la entidad? 
(existen tres opciones: asistencia técnica, aportes financieros o aportes en especie)</t>
  </si>
  <si>
    <t>Aportes financieros</t>
  </si>
  <si>
    <t>Asistencia técnica</t>
  </si>
  <si>
    <t>Aportes en especie</t>
  </si>
  <si>
    <t>3. ANTECEDENTES Y JUSTIFICACIÓN DEL PROYECTO
Por favor responda a las siguientes preguntas, use solamente el espacio destinado para ello.</t>
  </si>
  <si>
    <t>3.1. - ¿Cómo se originó esta iniciativa?</t>
  </si>
  <si>
    <t>3.2. - ¿Cuál es la problemática, local, regional o nacional, a la que este proyecto responde?</t>
  </si>
  <si>
    <t>3.3. - ¿A qué objetivo de desarrollo, programa, estrategia, plan o política pública busca contribuir el proyecto?</t>
  </si>
  <si>
    <t>3.4. - ¿Qué trabajo previo ha realizado la entidad demandante en el tema que aborda este proyecto?</t>
  </si>
  <si>
    <t>3.5 - ¿Cuál es la fortaleza del país y de la entidad oferente (o con la que realiza el intercambio)? ¿Por qué se escogió este  país y entidad?</t>
  </si>
  <si>
    <t>3.6 - ¿Existe un MoU entre las entidades que ejecutarán este proyecto? ¿Cuál o cuáles?</t>
  </si>
  <si>
    <t>4. - PROPUESTA DEL PROYECTO 
La metodología de formulación debe tener una relación de causalidad, de manera que las actividades lleven a los resultados, los resultados lleven al objetivo del proyecto, y el objetivo del proyecto contribuya a la finalidad.</t>
  </si>
  <si>
    <t>4.3. - Resultados esperados, indicadores, metas y medios de verificación.</t>
  </si>
  <si>
    <t>DESCRIPCIÓN DEL RESULTADO</t>
  </si>
  <si>
    <t>META DEL INDICADOR
(Numérica)</t>
  </si>
  <si>
    <t>MEDIOS DE VERIFICACIÓN</t>
  </si>
  <si>
    <t>DESCRIPCIÓN DE ACTIVIDAD</t>
  </si>
  <si>
    <t>RESULTADO 1</t>
  </si>
  <si>
    <t>R1A1</t>
  </si>
  <si>
    <t>R1A2</t>
  </si>
  <si>
    <t>R1A3</t>
  </si>
  <si>
    <t>RESULTADO 2</t>
  </si>
  <si>
    <t>R2A1</t>
  </si>
  <si>
    <t>R2A2</t>
  </si>
  <si>
    <t>R2A3</t>
  </si>
  <si>
    <t>RESULTADO 3</t>
  </si>
  <si>
    <t>R3A1</t>
  </si>
  <si>
    <t>R3A2</t>
  </si>
  <si>
    <t>R3A3</t>
  </si>
  <si>
    <t xml:space="preserve">5. EJECUCIÓN </t>
  </si>
  <si>
    <t>5.1. ¿Cuál es la fecha estimada para la ejecución de la primera actividad del proyecto? (dd/mm/aaaa)</t>
  </si>
  <si>
    <t>5.2. ¿Cuál es la fecha estimada para la ejecución de la última actividad del proyecto? (dd/mm/aaaa)</t>
  </si>
  <si>
    <t>N°</t>
  </si>
  <si>
    <t>ACTIVIDADES</t>
  </si>
  <si>
    <t>TOTAL MESES DE DURACIÓN DEL PROYECTO</t>
  </si>
  <si>
    <t>6. REPLICABILIDAD / APLICABILIDAD / SOSTENIBILIDAD</t>
  </si>
  <si>
    <t>6.1.¿Qué acciones específicas realizará su entidad para difundir, aprovechar, institucionalizar, replicar o dar continuidad al proceso, o al conocimiento adquirido?</t>
  </si>
  <si>
    <t>ACCIÓN 1</t>
  </si>
  <si>
    <t>¿Cuánto tiempo después de finalizado el proyecto se ejecutará? (número de meses)</t>
  </si>
  <si>
    <t>ENTIDAD RESPONSABLE</t>
  </si>
  <si>
    <t>ACCIÓN 2</t>
  </si>
  <si>
    <t>ACCIÓN 3</t>
  </si>
  <si>
    <t>7.  PRESUPUESTO
El presupuesto debe estimarse en $ USD.
APC-Colombia no cubre costos de documentos personales ni trámites migratorios (Ejemplo: Pasaportes, visas, impuestos de turismo, etc.)</t>
  </si>
  <si>
    <t>SUBTOTAL R1A1</t>
  </si>
  <si>
    <t>SUBTOTAL R1A2</t>
  </si>
  <si>
    <t>SUBTOTAL R2A1</t>
  </si>
  <si>
    <t>SUBTOTAL PROYECTO POR ENTIDAD</t>
  </si>
  <si>
    <t>TOTAL PRESUPUESTO DEL PROYECTO</t>
  </si>
  <si>
    <t>ODS</t>
  </si>
  <si>
    <t>1. FIN DE LA POBREZA</t>
  </si>
  <si>
    <t>3. SALUD Y BIENESTAR</t>
  </si>
  <si>
    <t>4. EDUCACIÓN DE CALIDAD</t>
  </si>
  <si>
    <t>5. IGUALDAD DE GÉNERO</t>
  </si>
  <si>
    <t xml:space="preserve">6. AGUA LIMPIA Y SANEAMIENTO </t>
  </si>
  <si>
    <t>7. ENERGÍA SEQUIBLE Y NO CONTAMINANTE</t>
  </si>
  <si>
    <t>8. TRABAJO DECENTE Y CRECIMIENTO ECONÓMICO</t>
  </si>
  <si>
    <t>9. INDUSTRIA, INNOVACIÓN E INFRAESTRUCTURA</t>
  </si>
  <si>
    <t>10. REDUCCIÓN DE LAS DESIGUALDADES</t>
  </si>
  <si>
    <t>11. CIUDADES Y COMUNIDADES SOSTENIBLES</t>
  </si>
  <si>
    <t>12. PRODUCCIÓN Y CONSUMO RESPONSABLES</t>
  </si>
  <si>
    <t>14. VIDA SUBMARINA</t>
  </si>
  <si>
    <t>15. VIDA DE ECOSISTEMAS TERRESTRES</t>
  </si>
  <si>
    <t>16. PAZ, JUSTICIA E INSTITUCIONES SÓLIDAS</t>
  </si>
  <si>
    <t>17. ALIANZA PARA LOGRAR LOS OBJETIVOS</t>
  </si>
  <si>
    <t>MODALIDAD</t>
  </si>
  <si>
    <t>OFERTA</t>
  </si>
  <si>
    <t>DEMANDA</t>
  </si>
  <si>
    <t>DOBLE VÍA</t>
  </si>
  <si>
    <t>2.1 ENTIDAD DEMANDANTE 
Entidad que solicita o requiere de asistencia técnica</t>
  </si>
  <si>
    <t>2.2 ENTIDAD OFERENTE
 Entidad que ofrece su conocimiento en el intercambio</t>
  </si>
  <si>
    <t>TIPO DE ENTIDAD</t>
  </si>
  <si>
    <t>PUBLICA</t>
  </si>
  <si>
    <t>PRIVADA</t>
  </si>
  <si>
    <t>MIXTA</t>
  </si>
  <si>
    <t xml:space="preserve">Tipo de entidad </t>
  </si>
  <si>
    <t>FINANCIERO</t>
  </si>
  <si>
    <t>ESPECIE</t>
  </si>
  <si>
    <t>ASISTENCIA TÉCNICA</t>
  </si>
  <si>
    <t>TIPO DE APORTE</t>
  </si>
  <si>
    <t>Celular</t>
  </si>
  <si>
    <t>EXPERIENCIAS SABER HACER COLOMBIA</t>
  </si>
  <si>
    <t>PISOTON-Universidad del Norte</t>
  </si>
  <si>
    <t>Aprender para no perder -Mundo Amazónico</t>
  </si>
  <si>
    <t>Centro de investigacion Caucasec CLAIM-CAUCASECO</t>
  </si>
  <si>
    <t>Escuelas taller herramientas para la paz-Ministerio de Cultura</t>
  </si>
  <si>
    <t>Banca de oportunidades-Banca de oportunidades</t>
  </si>
  <si>
    <t>Redes de Emprendimiento -MINCIT</t>
  </si>
  <si>
    <t>Ciclovias Saludables-Alcaldia de Bogotá - IDRD</t>
  </si>
  <si>
    <t xml:space="preserve">Programa de mejoramiento de barrios-Miisterio de vivienda </t>
  </si>
  <si>
    <t xml:space="preserve">Programa Ondas-Colciencias </t>
  </si>
  <si>
    <t>Reintegrando comunidades rurales-Agencia Colombiana de Reintegración (ACR)</t>
  </si>
  <si>
    <t>Aulas en paz -Universidad de los Andes</t>
  </si>
  <si>
    <t>Musica apra la Reconciliacion -Batuta</t>
  </si>
  <si>
    <t>Museo casa de la memoria-Museo casa de la memoria y Alcaldía de Medellín</t>
  </si>
  <si>
    <t>Acercando justicia a las comunidades-Ministerio de Justicia y del Derecho</t>
  </si>
  <si>
    <t>Centro para la reconciliación-Fundación para la Reconciliación</t>
  </si>
  <si>
    <t>Hogares Sustituto-ICBF</t>
  </si>
  <si>
    <t>Juntando fuerzas para el retorno -Alcaldía de San Carlos</t>
  </si>
  <si>
    <t>Hogares, huertos y luces para la paz-UARIV</t>
  </si>
  <si>
    <t>Tejiendo comunidad con lazos de paz -UARIV</t>
  </si>
  <si>
    <t>Cultivando cacao, cosechando paz -Prosperidad Social</t>
  </si>
  <si>
    <t>Economía local, tejido social -VallenPAZ</t>
  </si>
  <si>
    <t>Retorno al Salado-Fundacion Semana</t>
  </si>
  <si>
    <t>Manual de conivencia -Ministerio del Interior</t>
  </si>
  <si>
    <t>Frente al reclutamienro, arte y cultura (Mambrú no va a la guerra)-Agencia Colombiana de Reintegración (ACR)</t>
  </si>
  <si>
    <t>Atendiendo a la victimas de minas-DAICMA</t>
  </si>
  <si>
    <t>Territorios libres de minas-ANAMA</t>
  </si>
  <si>
    <t>Paz y convivencia en Suchitoto-Alcaldía de Suchitoto</t>
  </si>
  <si>
    <t>Construyendo paz en Mindanao-OPAPP</t>
  </si>
  <si>
    <t>Oportunidades para combatientes discapacitados-RDRC</t>
  </si>
  <si>
    <t>Atributos sensoriales de los cafés especiales: -ADEL GAL VALLE TENZANO</t>
  </si>
  <si>
    <t>Pequeños productores, grandes mercados-Cooperativa Cafetalera Capuca</t>
  </si>
  <si>
    <t>Abriendo trocha a la exportación de cacao fino-COOMPROCAR</t>
  </si>
  <si>
    <t xml:space="preserve">Turismo Rural Comunitario: Desarrollo económico con identidad territorial-ADEL DINO </t>
  </si>
  <si>
    <t xml:space="preserve">Plataforma Filantropia de -AFE </t>
  </si>
  <si>
    <t>Líderes de Acero -Acerías paz del Rio</t>
  </si>
  <si>
    <t>Modelo de Desarrollo Integral de Comunidades Sostenibles (DINCS)-Fundación Mario Santo Domingo</t>
  </si>
  <si>
    <t>Programa Brújula -Fundación Carvajal</t>
  </si>
  <si>
    <t>Piensa en grande -Fundación telefónica</t>
  </si>
  <si>
    <t xml:space="preserve">Mejoramiento de infraestructura comunitaria- CEMEX </t>
  </si>
  <si>
    <t xml:space="preserve">Fortalecimiento de la cadena productiva de lácteos -Fundación Alpina </t>
  </si>
  <si>
    <t>Banco O2-CORNARE, BANCOLOMBIA</t>
  </si>
  <si>
    <t>Protocolo Verde-ASOBANCARIA, MINISTERIO DE AMBIENTE Y DESARROLLO SOSTENIBLE</t>
  </si>
  <si>
    <t>Corredor de Conservación -COCOMASUR</t>
  </si>
  <si>
    <t>Del campo a su mesa, un ejemplo de solidaridad productiva. -ASOFRUTAS</t>
  </si>
  <si>
    <t xml:space="preserve"> Elaboración de pulpas de fruta congeladas en la vereda de Paiva  -ASOFRUPAIVA</t>
  </si>
  <si>
    <t>Fortalecimiento del subsector hortofrutícola en varios municipios, ENCADENAMIENTO de la cadena productiva del plátano.-ASOMUSACEAS</t>
  </si>
  <si>
    <t>Proyecto Cacao Urabá piloto de Asociatividad y Reconciliación -MONOMACHO</t>
  </si>
  <si>
    <t>Procesos asociativos para la legitimación del retorno voluntario-ASPOCRAMM</t>
  </si>
  <si>
    <t xml:space="preserve">Inspección Técnica Vehicular -Ministerio de tranporte </t>
  </si>
  <si>
    <t>Proyecto de reasentamiento voluntario de la población de Doña Ana-Fondo Adaptación</t>
  </si>
  <si>
    <t>Construcción de la circunvalación de la carretera Masaya-Programa Mesoamérica</t>
  </si>
  <si>
    <t>KIOSKO VIVE DIGITAL-MinTIC</t>
  </si>
  <si>
    <t>Nariño, Corazón del Mundo 2016-2019-DNP</t>
  </si>
  <si>
    <t>Análisis Estadístico de transporte de carga -Programa Mesoamérica</t>
  </si>
  <si>
    <t xml:space="preserve">Observatorio Colombiano de Drogas -Ministerio de Justicia </t>
  </si>
  <si>
    <t xml:space="preserve">Programa de cuarta generación de concesiones viales -Ministerio de tranporte </t>
  </si>
  <si>
    <t>Centro de Relevo -MinTIC</t>
  </si>
  <si>
    <t xml:space="preserve">Promoción y Uso del Transporte No Motorizado-Ministerio de tranporte </t>
  </si>
  <si>
    <t>Espacios para el disfrute de la cultura desde la primera infancia-CIPI</t>
  </si>
  <si>
    <t>Gestión territorial en la política de desarrollo integral de la primera infancia-CIPI</t>
  </si>
  <si>
    <t>Programa HERMES 
-Cámara de Comercio de Bogotá</t>
  </si>
  <si>
    <t>Proyecto MAS Marañón -CORPOICA</t>
  </si>
  <si>
    <t>Montería - Ciudad Sostenible-Alcaldía de Montería</t>
  </si>
  <si>
    <t>Territorios Adaptados y Sostenibles-Fondo adaptación</t>
  </si>
  <si>
    <t>Metodo Madre Canguro-Fudación Madre Canguro</t>
  </si>
  <si>
    <t>Planta Procesamiento de la yuca -CLAYUCA</t>
  </si>
  <si>
    <t>SISTEMA DE ALERTA TEMPRANA ANTE EVENTOS CLIMÁTICOS EXTREMOS EN LAS CUENCAS DE LOS RÍOS ZULIA Y PAMPLONITA.-UNGRD</t>
  </si>
  <si>
    <t>Belén de Umbria-Territorio de aprendizaje</t>
  </si>
  <si>
    <t>Mega Leche-Gobierno de Israel</t>
  </si>
  <si>
    <t>Territorio de Aprendizaje Pesca Artesanal -PROCASUR</t>
  </si>
  <si>
    <t>Programa Neo-Colombia -CONFENALCO ANTIOQUIA</t>
  </si>
  <si>
    <t>Politica pública para la Equidad de las Mujeres nariñenses desde su diversidadétnica, social y cultural, en un territorio en construcción de paz.-Alcaldía de Nariño</t>
  </si>
  <si>
    <t>Comisión Intersectorial para la Atención Integral de la Primera Infancia como instancia de coordinación, articulación y gestión Intersectorial de política pública-CIPI</t>
  </si>
  <si>
    <t>El Café como apuesta comunitaria y territorial: Cooperativa San Carlos II” -Cooperativa San Carlos II</t>
  </si>
  <si>
    <t>Programa Maná-Gobernación de Antioquia</t>
  </si>
  <si>
    <t>SABER HACER COLOMBIA
(seleccione si se está compartiendo una experiencia sistematizada)</t>
  </si>
  <si>
    <t>TIPO DE INDICADOR</t>
  </si>
  <si>
    <t xml:space="preserve">Seguros de Viaje </t>
  </si>
  <si>
    <t>SUBTOTAL R1A3</t>
  </si>
  <si>
    <t>SUBTOTAL R2A2</t>
  </si>
  <si>
    <t>SUBTOTAL R2A3</t>
  </si>
  <si>
    <t>2. HAMBRE CERO</t>
  </si>
  <si>
    <t xml:space="preserve">4.5 ACTIVIDADES
Acciones virtuales y presenciales que permiten el intercambio de conocimiento para alcanzar los resultados propuestos </t>
  </si>
  <si>
    <t>4.4 RESULTADOS
Lo que el proyecto se compromete a alcanzar para cumplir con el objetivo del proyecto</t>
  </si>
  <si>
    <t>CATEGORÍA</t>
  </si>
  <si>
    <t>INDICADOR</t>
  </si>
  <si>
    <t>DESCRIPCIÓN INICIAL</t>
  </si>
  <si>
    <t>DESCRIPCIÓN TÉCNICA DE LA VALORACIÓN FINAL (Adjuntar soportes)</t>
  </si>
  <si>
    <t>Alcance esperado</t>
  </si>
  <si>
    <t>CONOCIMIENTO</t>
  </si>
  <si>
    <t>TIPO DE INDICADOR
(seleccione)</t>
  </si>
  <si>
    <t>INSTRUMENTO DE INTERCAMBIO</t>
  </si>
  <si>
    <t>CURSO</t>
  </si>
  <si>
    <t>NINGUNA</t>
  </si>
  <si>
    <t>Misión de Alto Nivel</t>
  </si>
  <si>
    <t>Conferencia</t>
  </si>
  <si>
    <t>Foro</t>
  </si>
  <si>
    <t>Visita de experto</t>
  </si>
  <si>
    <t>Taller</t>
  </si>
  <si>
    <t>Visita de campo</t>
  </si>
  <si>
    <t>Pasantía</t>
  </si>
  <si>
    <t>Feria de conocimiento</t>
  </si>
  <si>
    <t>Ruta de aprendizaje</t>
  </si>
  <si>
    <t>Curso</t>
  </si>
  <si>
    <t>Comunidad de Práctica</t>
  </si>
  <si>
    <t>Embajadores de Conocimiento</t>
  </si>
  <si>
    <t xml:space="preserve">Gastos de Viaje (efectivo o especie)
(Alojamiento, transporte y dietas) </t>
  </si>
  <si>
    <t>[Especifique aqui aporte en especie]</t>
  </si>
  <si>
    <t>2.3 Otras entidades participantes del país demandante.
Si en el proyecto intervienen otras instituciones u organizaciones indique el nombre, 
 explique su rol en la ejecución del proyecto y  seleccione el tipo de aporte al mismo.</t>
  </si>
  <si>
    <t>Rol en el Proyecto</t>
  </si>
  <si>
    <t>Nombre de la entidad adicional 1</t>
  </si>
  <si>
    <t>¿Su aporte es financiero, en especie o en asistencia técnica? (use las listas desplegables)</t>
  </si>
  <si>
    <t>Nombre de la entidad adicional 2</t>
  </si>
  <si>
    <t>2.4 Otras entidades participantes del país oferente
Si en el proyecto intervienen otras instituciones u organizaciones indique el nombre,  
explique su rol en la ejecución del proyecto y  seleccione el tipo de aporte al mismo.</t>
  </si>
  <si>
    <t>Fortalecimiento  Institucional</t>
  </si>
  <si>
    <t>2.1  Para 2030, poner fin al hambre y asegurar el acceso de todas las personas, en particular los pobres y las personas en situaciones vulnerables, incluidos los lactantes, a una alimentación sana, nutritiva y suficiente durante todo el año</t>
  </si>
  <si>
    <t>2.2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</si>
  <si>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2.3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</si>
  <si>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2.4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</si>
  <si>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2.5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</si>
  <si>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2.a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</si>
  <si>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2.b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</si>
  <si>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2.c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</si>
  <si>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1.1 Para 2030, erradicar la pobreza extrema para todas las personas en el mundo, actualmente medida por un ingreso por persona inferior a 1,25 dólares de los Estados Unidos al día</t>
  </si>
  <si>
    <t>1.2 Para 2030, reducir al menos a la mitad la proporción de hombres, mujeres y niños de todas las edades que viven en la pobreza en todas sus dimensiones con arreglo a las definiciones nacionales</t>
  </si>
  <si>
    <t>1.3 Poner en práctica a nivel nacional sistemas y medidas apropiadas de protección social para todos, incluidos niveles mínimos, y, para 2030, lograr una amplia cobertura de los pobres y los vulnerables</t>
  </si>
  <si>
    <t>1.4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</si>
  <si>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3.1 Para 2030, reducir la tasa mundial de mortalidad materna a menos de 70 por cada 100.000 nacidos vivos</t>
  </si>
  <si>
    <t>3.2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</si>
  <si>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3.3 Para 2030, poner fin a las epidemias del SIDA, la tuberculosis, la malaria y las enfermedades tropicales desatendidas y combatir la hepatitis, las enfermedades transmitidas por el agua y otras enfermedades transmisibles</t>
  </si>
  <si>
    <t>3.4 Para 2030, reducir en un tercio la mortalidad prematura por enfermedades no transmisibles mediante la prevención y el tratamiento y promover la salud mental y el bienestar</t>
  </si>
  <si>
    <t>3.5 Fortalecer la prevención y el tratamiento del abuso de sustancias adictivas, incluido el uso indebido de estupefacientes y el consumo nocivo de alcohol</t>
  </si>
  <si>
    <t>3.6 Para 2020, reducir a la mitad el número de muertes y lesiones causadas por accidentes de tráfico en el mundo</t>
  </si>
  <si>
    <t>3.7 Para 2030, garantizar el acceso universal a los servicios de salud sexual y reproductiva, incluidos los de planificación de la familia, información y educación, y la integración de la salud reproductiva en las estrategias y los programas nacionales</t>
  </si>
  <si>
    <t>3.8 Lograr la cobertura sanitaria universal, en particular la protección contra los riesgos financieros, el acceso a servicios de salud esenciales de calidad y el acceso a medicamentos y vacunas seguros, eficaces, asequibles y de calidad para todos</t>
  </si>
  <si>
    <t>3.9 Para 2030, reducir sustancialmente el número de muertes y enfermedades producidas por productos químicos peligrosos y la contaminación del aire, el agua y el suelo</t>
  </si>
  <si>
    <t>4.1 Para 2030, velar por que todas las niñas y todos los niños terminen los ciclos de la enseñanza primaria y secundaria, que ha de ser gratuita, equitativa y de calidad y producir resultados escolares pertinentes y eficaces</t>
  </si>
  <si>
    <t>4.2 Para 2030, velar por que todas las niñas y todos los niños tengan acceso a servicios de atención y desarrollo en la primera infancia y a una enseñanza preescolar de calidad, a fin de que estén preparados para la enseñanza primaria</t>
  </si>
  <si>
    <t>4.3 Para 2030, asegurar el acceso en condiciones de igualdad para todos los hombres y las mujeres a una formación técnica, profesional y superior de calidad, incluida la enseñanza universitaria</t>
  </si>
  <si>
    <t>4.4 Para 2030, aumentar sustancialmente el número de jóvenes y adultos que tienen las competencias necesarias, en particular técnicas y profesionales, para acceder al empleo, el trabajo decente y el emprendimiento</t>
  </si>
  <si>
    <t>4.5 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</si>
  <si>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4.6 Para 2030, garantizar que todos los jóvenes y al menos una proporción sustancial de los adultos, tanto hombres como mujeres, tengan competencias de lectura, escritura y aritmética</t>
  </si>
  <si>
    <t>4.7 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</si>
  <si>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5.1 Poner fin a todas las formas de discriminación contra todas las mujeres y las niñas en todo el mundo</t>
  </si>
  <si>
    <t>5.2 Eliminar todas las formas de violencia contra todas las mujeres y las niñas en los ámbitos público y privado, incluidas la trata y la explotación sexual y otros tipos de explotación</t>
  </si>
  <si>
    <t>5.3 Eliminar todas las prácticas nocivas, como el matrimonio infantil, precoz y forzado y la mutilación genital femenina</t>
  </si>
  <si>
    <t>5.4 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</si>
  <si>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5.5 Velar por la participación plena y efectiva de las mujeres y la igualdad de oportunidades de liderazgo a todos los niveles de la adopción de decisiones en la vida política, económica y pública</t>
  </si>
  <si>
    <t>5.6 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</si>
  <si>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6.1 Para 2030, lograr el acceso universal y equitativo al agua potable, a un precio asequible para todos</t>
  </si>
  <si>
    <t>6.2 Para 2030, lograr el acceso equitativo a servicios de saneamiento e higiene adecuados para todos y poner fin a la defecación al aire libre, prestando especial atención a las necesidades de las mujeres y las niñas y las personas en situaciones vulnerables</t>
  </si>
  <si>
    <t>6.3 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</si>
  <si>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6.4 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</si>
  <si>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6.5 Para 2030, poner en práctica la gestión integrada de los recursos hídricos a todos los niveles, incluso mediante la cooperación transfronteriza, según proceda</t>
  </si>
  <si>
    <t>6.6 Para 2020, proteger y restablecer los ecosistemas relacionados con el agua, incluidos los bosques, las montañas, los humedales, los ríos, los acuíferos y los lagos</t>
  </si>
  <si>
    <t>7.1 Para 2030, garantizar el acceso universal a servicios de energía asequibles, confiables y modernos</t>
  </si>
  <si>
    <t>7.2Para 2030, aumentar sustancialmente el porcentaje de la energía renovable en el conjunto de fuentes de energía</t>
  </si>
  <si>
    <t>7.3 Para 2030, duplicar la tasa mundial de mejora de la eficiencia energética</t>
  </si>
  <si>
    <t>8.1 Mantener el crecimiento económico per capita de conformidad con las circunstancias nacionales y, en particular, un crecimiento del producto interno bruto de al menos un 7% anual en los países menos adelantados</t>
  </si>
  <si>
    <t>8.2 Lograr niveles más elevados de productividad económica mediante la diversificación, la modernización tecnológica y la innovación, entre otras cosas centrando la atención en sectores de mayor valor añadido y uso intensivo de mano de obra</t>
  </si>
  <si>
    <t>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</si>
  <si>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8.4 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</si>
  <si>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8.5 Para 2030, lograr el empleo pleno y productivo y garantizar un trabajo decente para todos los hombres y mujeres, incluidos los jóvenes y las personas con discapacidad, y la igualdad de remuneración por trabajo de igual valor</t>
  </si>
  <si>
    <t>8.6 Para 2020, reducir sustancialmente la proporción de jóvenes que no están empleados y no cursan estudios ni reciben capacitación</t>
  </si>
  <si>
    <t>8.7 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</si>
  <si>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8.8 Proteger los derechos laborales y promover un entorno de trabajo seguro y protegido para todos los trabajadores, incluidos los trabajadores migrantes, en particular las mujeres migrantes y las personas con empleos precarios</t>
  </si>
  <si>
    <t>8.9 Para 2030, elaborar y poner en práctica políticas encaminadas a promover un turismo sostenible que cree puestos de trabajo y promueva la cultura y los productos locales</t>
  </si>
  <si>
    <t>8.10 Fortalecer la capacidad de las instituciones financieras nacionales para alentar y ampliar el acceso a los servicios bancarios, financieros y de seguros para todos</t>
  </si>
  <si>
    <t>9.1 Desarrollar infraestructuras fiables, sostenibles, resilientes y de calidad, incluidas infraestructuras regionales y transfronterizas, para apoyar el desarrollo económico y el bienestar humano, con especial hincapié en el acceso equitativo y asequible para todos</t>
  </si>
  <si>
    <t>9.2 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</si>
  <si>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9.3 Aumentar el acceso de las pequeñas empresas industriales y otras empresas, en particular en los países en desarrollo, a los servicios financieros, incluido el acceso a créditos asequibles, y su integración en las cadenas de valor y los mercados</t>
  </si>
  <si>
    <t>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</si>
  <si>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9.5 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</si>
  <si>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10.3 Garantizar la igualdad de oportunidades y reducir la desigualdad de los resultados, en particular mediante la eliminación de las leyes, políticas y prácticas discriminatorias y la promoción de leyes, políticas y medidas adecuadas a ese respecto</t>
  </si>
  <si>
    <t>10.4 Adoptar políticas, en especial fiscales, salariales y de protección social, y lograr progresivamente una mayor igualdad</t>
  </si>
  <si>
    <t>10.5 Mejorar la reglamentación y vigilancia de las instituciones y los mercados financieros mundiales y fortalecer la aplicación de esa reglamentación</t>
  </si>
  <si>
    <t>11.1 Para 2030, asegurar el acceso de todas las personas a viviendas y servicios básicos adecuados, seguros y asequibles y mejorar los barrios marginales</t>
  </si>
  <si>
    <t>11.2 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</si>
  <si>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11.3 Para 2030, aumentar la urbanización inclusiva y sostenible y la capacidad para una planificación y gestión participativas, integradas y sostenibles de los asentamientos humanos en todos los países</t>
  </si>
  <si>
    <t>11.4 Redoblar los esfuerzos para proteger y salvaguardar el patrimonio cultural y natural del mundo</t>
  </si>
  <si>
    <t>11.5 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</si>
  <si>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11.6 Para 2030, reducir el impacto ambiental negativo per capita de las ciudades, incluso prestando especial atención a la calidad del aire y la gestión de los desechos municipales y de otro tipo</t>
  </si>
  <si>
    <t>11.7 Para 2030, proporcionar acceso universal a zonas verdes y espacios públicos seguros, inclusivos y accesibles, en particular para las mujeres y los niños, las personas de edad y las personas con discapacidad</t>
  </si>
  <si>
    <t>12.1 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</si>
  <si>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12.2 Para 2030, lograr la gestión sostenible y el uso eficiente de los recursos naturales</t>
  </si>
  <si>
    <t>12.3 Para 2030, reducir a la mitad el desperdicio mundial de alimentos per capita en la venta al por menor y a nivel de los consumidores y reducir las pérdidas de alimentos en las cadenas de producción y distribución, incluidas las pérdidas posteriores a las cosechas</t>
  </si>
  <si>
    <t>12.4 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</si>
  <si>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12.5 Para 2030, disminuir de manera sustancial la generación de desechos mediante políticas de prevención, reducción, reciclaje y reutilización</t>
  </si>
  <si>
    <t>12.6 Alentar a las empresas, en especial las grandes empresas y las empresas transnacionales, a que adopten prácticas sostenibles e incorporen información sobre la sostenibilidad en su ciclo de presentación de informes</t>
  </si>
  <si>
    <t>12.7 Promover prácticas de contratación pública que sean sostenibles, de conformidad con las políticas y prioridades nacionales</t>
  </si>
  <si>
    <t>12.8 Para 2030, velar por que las personas de todo el mundo tengan información y conocimientos pertinentes para el desarrollo sostenible y los estilos de vida en armonía con la naturaleza</t>
  </si>
  <si>
    <t>13. ACCIÓN POR EL CLIMA</t>
  </si>
  <si>
    <t>13.1 Fortalecer la resiliencia y la capacidad de adaptación a los riesgos relacionados con el clima y los desastres naturales en todos los países</t>
  </si>
  <si>
    <t>13.2 Incorporar medidas relativas al cambio climático en las políticas, estrategias y planes nacionales</t>
  </si>
  <si>
    <t>13.3 Mejorar la educación, la sensibilización y la capacidad humana e institucional en relación con la mitigación del cambio climático, la adaptación a él, la reducción de sus efectos y la alerta temprana</t>
  </si>
  <si>
    <t>14.1 Para 2025, prevenir y reducir de manera significativa la contaminación marina de todo tipo, en particular la contaminación producida por actividades realizadas en tierra firme, incluidos los detritos marinos y la contaminación por nutrientes</t>
  </si>
  <si>
    <t>14.2 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</si>
  <si>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14.3 Reducir al mínimo los efectos de la acidificación de los océanos y hacerles frente, incluso mediante la intensificación de la cooperación científica a todos los niveles</t>
  </si>
  <si>
    <t>14.4 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</si>
  <si>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14.5 Para 2020, conservar por lo menos el 10% de las zonas costeras y marinas, de conformidad con las leyes nacionales y el derecho internacional y sobre la base de la mejor información científica disponible</t>
  </si>
  <si>
    <t>14.6 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</si>
  <si>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14.7 Para 2030, aumentar los beneficios económicos que los pequeños Estados insulares en desarrollo y los países menos adelantados reciben del uso sostenible de los recursos marinos, en particular mediante la gestión sostenible de la pesca, la acuicultura y el turismo</t>
  </si>
  <si>
    <t>15.1  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</si>
  <si>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15.2  Para 2020, promover la gestión sostenible de todos los tipos de bosques, poner fin a la deforestación, recuperar los bosques degradados e incrementar la forestación y la reforestación a nivel mundial</t>
  </si>
  <si>
    <t>15.3  Para 2030, luchar contra la desertificación, rehabilitar las tierras y los suelos degradados, incluidas las tierras afectadas por la desertificación, la sequía y las inundaciones, y procurar lograr un mundo con una degradación neutra del suelo</t>
  </si>
  <si>
    <t>15.4  Para 2030, velar por la conservación de los ecosistemas montañosos, incluida su diversidad biológica, a fin de mejorar su capacidad de proporcionar beneficios esenciales para el desarrollo sostenible</t>
  </si>
  <si>
    <t>15.5  Adoptar medidas urgentes y significativas para reducir la degradación de los hábitats naturales, detener la pérdida de la diversidad biológica y, para 2020, proteger las especies amenazadas y evitar su extinción</t>
  </si>
  <si>
    <t>15.6  Promover la participación justa y equitativa en los beneficios que se deriven de la utilización de los recursos genéticos y promover el acceso adecuado a esos recursos, como se ha convenido internacionalmente</t>
  </si>
  <si>
    <t>15.7  Adoptar medidas urgentes para poner fin a la caza furtiva y el tráfico de especies protegidas de flora y fauna y abordar la demanda y la oferta ilegales de productos silvestres</t>
  </si>
  <si>
    <t>15.8  Para 2020, adoptar medidas para prevenir la introducción de especies exóticas invasoras y reducir de forma significativa sus efectos en los ecosistemas terrestres y acuáticos y controlar o erradicar las especies prioritarias</t>
  </si>
  <si>
    <t>15.9  Para 2020, integrar los valores de los ecosistemas y la diversidad biológica en la planificación nacional y local, los procesos de desarrollo, las estrategias de reducción de la pobreza y la contabilidad</t>
  </si>
  <si>
    <t>15.a  Movilizar y aumentar de manera significativa los recursos financieros procedentes de todas las fuentes para conservar y utilizar de forma sostenible la diversidad biológica y los ecosistemas</t>
  </si>
  <si>
    <t>15.b  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</si>
  <si>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15.c  Aumentar el apoyo mundial a la lucha contra la caza furtiva y el tráfico de especies protegidas, en particular aumentando la capacidad de las comunidades locales para promover oportunidades de subsistencia sostenibles</t>
  </si>
  <si>
    <t>16.1 Reducir considerablemente todas las formas de violencia y las tasas de mortalidad conexas en todo el mundo</t>
  </si>
  <si>
    <t>16.2 Poner fin al maltrato, la explotación, la trata, la tortura y todas las formas de violencia contra los niños</t>
  </si>
  <si>
    <t>16.3 Promover el estado de derecho en los planos nacional e internacional y garantizar la igualdad de acceso a la justicia para todos</t>
  </si>
  <si>
    <t>16.4 Para 2030, reducir de manera significativa las corrientes financieras y de armas ilícitas, fortalecer la recuperación y devolución de bienes robados y luchar contra todas las formas de delincuencia organizada</t>
  </si>
  <si>
    <t>16.5 Reducir sustancialmente la corrupción y el soborno en todas sus formas</t>
  </si>
  <si>
    <t>16.6 Crear instituciones eficaces, responsables y transparentes a todos los niveles</t>
  </si>
  <si>
    <t>16.7 Garantizar la adopción de decisiones inclusivas, participativas y representativas que respondan a las necesidades a todos los niveles</t>
  </si>
  <si>
    <t>16.8 Ampliar y fortalecer la participación de los países en desarrollo en las instituciones de gobernanza mundial</t>
  </si>
  <si>
    <t>16.9 Para 2030, proporcionar acceso a una identidad jurídica para todos, en particular mediante el registro de nacimientos</t>
  </si>
  <si>
    <t>16.10 Garantizar el acceso público a la información y proteger las libertades fundamentales, de conformidad con las leyes nacionales y los acuerdos internacionales</t>
  </si>
  <si>
    <t>17.1 FINANZAS. Fortalecer la movilización de recursos internos, incluso mediante la prestación de apoyo internacional a los países en desarrollo, con el fin de mejorar la capacidad nacional para recaudar ingresos fiscales y de otra índole</t>
  </si>
  <si>
    <t>17.2 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</si>
  <si>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17.3 FINANZAS. Movilizar recursos financieros adicionales procedentes de múltiples fuentes para los países en desarrollo</t>
  </si>
  <si>
    <t>17.8 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</si>
  <si>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17.9 CSS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t>
  </si>
  <si>
    <t>17.10 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</si>
  <si>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17.11 COMERCIO Aumentar de manera significativa las exportaciones de los países en desarrollo, en particular con miras a duplicar la participación de los países menos adelantados en las exportaciones mundiales para 2020</t>
  </si>
  <si>
    <t>17.12 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</si>
  <si>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[CIUDAD] ;
[PAÍS]</t>
  </si>
  <si>
    <t>Ba</t>
  </si>
  <si>
    <t>Gv</t>
  </si>
  <si>
    <t>Lg</t>
  </si>
  <si>
    <t>d+2</t>
  </si>
  <si>
    <t>Subtotal C. Indirectos</t>
  </si>
  <si>
    <t>Tiquetes  Aéreos 
 (Nacionales + Internacionales)</t>
  </si>
  <si>
    <t>Traducción 
(Servicio de intérpretes y equipos)</t>
  </si>
  <si>
    <t>Logística
(eventos, equipos, alimentación)</t>
  </si>
  <si>
    <t>SUBTOTAL COSTOS DIRECTOS</t>
  </si>
  <si>
    <t>SUBTOTAL COSTOS INDIRECTOS</t>
  </si>
  <si>
    <t>Total 
Días de CSS</t>
  </si>
  <si>
    <t>TOTAL
Embajadores
Conocimiento</t>
  </si>
  <si>
    <t>TOTAL 
ALINEACIÓN ODS</t>
  </si>
  <si>
    <t>DURANTE</t>
  </si>
  <si>
    <t>Visita Exploratoria</t>
  </si>
  <si>
    <t>ALIENACIÓN ODS PRINCIPAL
(Seleccione)</t>
  </si>
  <si>
    <r>
      <rPr>
        <b/>
        <sz val="14"/>
        <color rgb="FF000000"/>
        <rFont val="Calibri"/>
        <family val="2"/>
      </rPr>
      <t>VIDEOCONFERENCIA PRELIMINAR:</t>
    </r>
    <r>
      <rPr>
        <sz val="14"/>
        <color rgb="FF000000"/>
        <rFont val="Calibri"/>
        <family val="2"/>
      </rPr>
      <t xml:space="preserve"> 
Establezca contacto directo con los participantes para resolver inquietudes o aclarar info.</t>
    </r>
  </si>
  <si>
    <t xml:space="preserve">45 días
antes </t>
  </si>
  <si>
    <t>40 días 
antes</t>
  </si>
  <si>
    <t>35 días 
antes</t>
  </si>
  <si>
    <t xml:space="preserve">30 días
antes </t>
  </si>
  <si>
    <t>15 días 
antes</t>
  </si>
  <si>
    <t>10 días 
antes</t>
  </si>
  <si>
    <t xml:space="preserve">8 días
antes </t>
  </si>
  <si>
    <t xml:space="preserve">5 días
antes </t>
  </si>
  <si>
    <t>2 días
antes</t>
  </si>
  <si>
    <t>1 día
antes</t>
  </si>
  <si>
    <t>Último
 Día</t>
  </si>
  <si>
    <t>Primer
Día</t>
  </si>
  <si>
    <t>Durante la Agenda Técnica</t>
  </si>
  <si>
    <t>30 días
despues</t>
  </si>
  <si>
    <t>7 días
despues</t>
  </si>
  <si>
    <t>3 días después</t>
  </si>
  <si>
    <t>CIERRE</t>
  </si>
  <si>
    <t>ANTES 
DEL INTERCAMBIO</t>
  </si>
  <si>
    <t>DURANTE 
EL INTERCAMBIO</t>
  </si>
  <si>
    <t>DESPUÉS
 DEL INTERCAMBIO</t>
  </si>
  <si>
    <t>INTRUMENTOS DE INTERCAMBIO DE CONOCIMIENTO</t>
  </si>
  <si>
    <t>VISITA EXPLORATORIA</t>
  </si>
  <si>
    <t>CONFERENCIA</t>
  </si>
  <si>
    <t>TALLER</t>
  </si>
  <si>
    <t>VISITA DE CAMPO</t>
  </si>
  <si>
    <t>PASANTÍA</t>
  </si>
  <si>
    <t>FERIA DE CONOCIMIENTO</t>
  </si>
  <si>
    <t>RUTA DE APRENDIZAJE</t>
  </si>
  <si>
    <t>COMUNIDAD DE PRÁCTICA</t>
  </si>
  <si>
    <t>FORO/DEBATE/
DIALOGO</t>
  </si>
  <si>
    <t>VISITA 
DE EXPERTOS</t>
  </si>
  <si>
    <r>
      <t xml:space="preserve">
</t>
    </r>
    <r>
      <rPr>
        <b/>
        <sz val="14"/>
        <color theme="8" tint="-0.499984740745262"/>
        <rFont val="Calibri"/>
        <family val="2"/>
      </rPr>
      <t>MISIÓN DE ALTO NIVEL</t>
    </r>
  </si>
  <si>
    <t>SECTOR DE COOPERACIÓN
(Seleccione)</t>
  </si>
  <si>
    <t xml:space="preserve">INDICADOR OBJETIVAMENTE
VERIFICABLE </t>
  </si>
  <si>
    <t xml:space="preserve">Definición </t>
  </si>
  <si>
    <t>Sugerencias</t>
  </si>
  <si>
    <t>Cuándo se recomienda?</t>
  </si>
  <si>
    <t>Encuentro de un grupo de personas tomadoras de decisiones, para generar acciones concretas o concertar proyectos.   Implica generar coordinación política.</t>
  </si>
  <si>
    <t>Visita de profesionales, especialistas técnicos a instituciones o países para hacer un diagnóstico y/o prestar o recibir asesoría sobre un tema en particular.</t>
  </si>
  <si>
    <t xml:space="preserve">Visita de especialistas técnicos a instituciones para identificar oportunidades de cooperación o alianzas potenciales alrededor de un tema particular. </t>
  </si>
  <si>
    <t>Escenario de discusión o intercambio de ideas alrededor de un tema específico</t>
  </si>
  <si>
    <t>Visita de participantes a lugares específicos con el fin de conocer, in situ, experiencias y procesos, e interactuar con actores locales</t>
  </si>
  <si>
    <t>Actividad con una metodología estructurada en la que los participantes solucionan problemas o abordan desafíos  trabajando de manera conjunta.</t>
  </si>
  <si>
    <t>Las pasantías son experiencias de aprendizaje por medio de una estancia en una organización.</t>
  </si>
  <si>
    <t>Grupo de personas que interactúan frecuente y sistemáticamente para intercambiar experiencias y conocimientos sobre un tema específico. Tienen su propio mecanismo de gobernanza o coordinación.</t>
  </si>
  <si>
    <t>Evento formal en el que un experto o grupo de expertos realiza presentaciones sobre un tema específico a un grupo amplio de participantes, con el fin de propiciar una discusión</t>
  </si>
  <si>
    <r>
      <rPr>
        <b/>
        <sz val="14"/>
        <color rgb="FF000000"/>
        <rFont val="Calibri"/>
        <family val="2"/>
      </rPr>
      <t>FECHA</t>
    </r>
    <r>
      <rPr>
        <sz val="14"/>
        <color rgb="FF000000"/>
        <rFont val="Calibri"/>
        <family val="2"/>
      </rPr>
      <t xml:space="preserve">
Confirmar la disponibilidad de los países participantes y de las entidades técnicas y fijar la fecha de la actividad de intercambio.</t>
    </r>
  </si>
  <si>
    <r>
      <rPr>
        <b/>
        <sz val="14"/>
        <color rgb="FF000000"/>
        <rFont val="Calibri"/>
        <family val="2"/>
      </rPr>
      <t>RECURSOS:</t>
    </r>
    <r>
      <rPr>
        <sz val="14"/>
        <color rgb="FF000000"/>
        <rFont val="Calibri"/>
        <family val="2"/>
      </rPr>
      <t xml:space="preserve"> 
Calcular y programar los recursos necesarios (humanos, técnicos, financieros y/o logísticos) para realizar la actividad.</t>
    </r>
  </si>
  <si>
    <r>
      <rPr>
        <b/>
        <sz val="14"/>
        <color rgb="FF000000"/>
        <rFont val="Calibri"/>
        <family val="2"/>
      </rPr>
      <t xml:space="preserve">INVITACIONES: 
</t>
    </r>
    <r>
      <rPr>
        <sz val="14"/>
        <color rgb="FF000000"/>
        <rFont val="Calibri"/>
        <family val="2"/>
      </rPr>
      <t>Enviar las Invitaciones indicando el perfil requerido y anexando la agenda técnica de la actividad.</t>
    </r>
  </si>
  <si>
    <r>
      <rPr>
        <b/>
        <sz val="14"/>
        <color rgb="FF000000"/>
        <rFont val="Calibri"/>
        <family val="2"/>
      </rPr>
      <t xml:space="preserve">AGENDA Y PERFIL DE DELEGADOS:
</t>
    </r>
    <r>
      <rPr>
        <sz val="14"/>
        <color rgb="FF000000"/>
        <rFont val="Calibri"/>
        <family val="2"/>
      </rPr>
      <t>Diseñar la agenda técnica y fijar el perfil de los participantes.</t>
    </r>
  </si>
  <si>
    <r>
      <rPr>
        <b/>
        <sz val="14"/>
        <color rgb="FF000000"/>
        <rFont val="Calibri"/>
        <family val="2"/>
      </rPr>
      <t>CONFIRMACIÓN:</t>
    </r>
    <r>
      <rPr>
        <sz val="14"/>
        <color rgb="FF000000"/>
        <rFont val="Calibri"/>
        <family val="2"/>
      </rPr>
      <t xml:space="preserve"> 
Confirmar la participación de los delegados y realizar las reservaciones que corresponda.</t>
    </r>
  </si>
  <si>
    <r>
      <rPr>
        <b/>
        <sz val="14"/>
        <color rgb="FF000000"/>
        <rFont val="Calibri"/>
        <family val="2"/>
      </rPr>
      <t>COMUNICACIONES:</t>
    </r>
    <r>
      <rPr>
        <sz val="14"/>
        <color rgb="FF000000"/>
        <rFont val="Calibri"/>
        <family val="2"/>
      </rPr>
      <t xml:space="preserve"> 
Informar a las oficinas de Comunicaciones/Prensa para la elaboración de piezas comunicativas y/o boletines.</t>
    </r>
  </si>
  <si>
    <r>
      <rPr>
        <b/>
        <sz val="14"/>
        <color rgb="FF000000"/>
        <rFont val="Calibri"/>
        <family val="2"/>
      </rPr>
      <t>GUÍA LOGÍSTICA DE LA ACTIVIDAD:</t>
    </r>
    <r>
      <rPr>
        <sz val="14"/>
        <color rgb="FF000000"/>
        <rFont val="Calibri"/>
        <family val="2"/>
      </rPr>
      <t xml:space="preserve"> 
Envíe  la Guía Logística con información del destino, datos de contacto de la delegación anfitriona, detalles de los tiquetes aéreos, alojamiento, alimentación, transporte interno, traducción, seguro internacional de viaje, etc. </t>
    </r>
  </si>
  <si>
    <r>
      <rPr>
        <b/>
        <sz val="14"/>
        <color rgb="FF000000"/>
        <rFont val="Calibri"/>
        <family val="2"/>
      </rPr>
      <t>LISTA DE CHEQUEO CON SUS SOCIOS TÉCNICOS Y PROVEEDORES</t>
    </r>
    <r>
      <rPr>
        <sz val="14"/>
        <color rgb="FF000000"/>
        <rFont val="Calibri"/>
        <family val="2"/>
      </rPr>
      <t xml:space="preserve">
Reconfirme los requerimientos técnicos, logísticos y financieros realizados. Considere imprevistos y cambios en la agenda..</t>
    </r>
  </si>
  <si>
    <r>
      <rPr>
        <b/>
        <sz val="14"/>
        <color rgb="FF000000"/>
        <rFont val="Calibri"/>
        <family val="2"/>
      </rPr>
      <t xml:space="preserve">CONTACTO DE EMERGENCIA: </t>
    </r>
    <r>
      <rPr>
        <sz val="14"/>
        <color rgb="FF000000"/>
        <rFont val="Calibri"/>
        <family val="2"/>
      </rPr>
      <t xml:space="preserve">
Asegúrese de contar con los datos de contacto de los delegados y sus números de emergencia.
Recuerde que el participante es responsabilidad del Gobierno Nacional.</t>
    </r>
  </si>
  <si>
    <r>
      <rPr>
        <b/>
        <sz val="14"/>
        <color rgb="FF000000"/>
        <rFont val="Calibri"/>
        <family val="2"/>
      </rPr>
      <t xml:space="preserve">LLEGADA DE LAS DELEGACIONES: </t>
    </r>
    <r>
      <rPr>
        <sz val="14"/>
        <color rgb="FF000000"/>
        <rFont val="Calibri"/>
        <family val="2"/>
      </rPr>
      <t xml:space="preserve">
</t>
    </r>
    <r>
      <rPr>
        <b/>
        <sz val="14"/>
        <color rgb="FF000000"/>
        <rFont val="Calibri"/>
        <family val="2"/>
      </rPr>
      <t>→</t>
    </r>
    <r>
      <rPr>
        <sz val="14"/>
        <color rgb="FF000000"/>
        <rFont val="Calibri"/>
        <family val="2"/>
      </rPr>
      <t xml:space="preserve"> Confirmar itinerarios aéreos y garantizar traslados aeropuerto - hotel.
</t>
    </r>
    <r>
      <rPr>
        <b/>
        <sz val="14"/>
        <color rgb="FF000000"/>
        <rFont val="Calibri"/>
        <family val="2"/>
      </rPr>
      <t>→</t>
    </r>
    <r>
      <rPr>
        <sz val="14"/>
        <color rgb="FF000000"/>
        <rFont val="Calibri"/>
        <family val="2"/>
      </rPr>
      <t xml:space="preserve">  Asegurar dietas de los delegados según horario de llegada.</t>
    </r>
  </si>
  <si>
    <r>
      <rPr>
        <b/>
        <sz val="14"/>
        <color rgb="FF000000"/>
        <rFont val="Calibri"/>
        <family val="2"/>
      </rPr>
      <t xml:space="preserve">ASPECTOS OPERATIVOS:
</t>
    </r>
    <r>
      <rPr>
        <sz val="14"/>
        <color rgb="FF000000"/>
        <rFont val="Calibri"/>
        <family val="2"/>
      </rPr>
      <t>→ Asegurar transporte hotel - lugar de la actividad y transporte local permanente.
→ Desayunos: Los proporciona generalmente el Hotel. Confirmar horarios.
→ Refrigerios AM/PM: Solicitar que sean portátiles, si es una actividad al aire libre.
→ Almuerzo: Confirmar si es posible realizarlo en el lugar de la actividad o si necesita traslados.
→ Cena: Los proporciona generalmente el hotel. Confirme horarios
→ Disponga los materiales necesarios y asegurese que las instalaciones están en óptimas condiciones.</t>
    </r>
    <r>
      <rPr>
        <b/>
        <sz val="14"/>
        <color rgb="FF000000"/>
        <rFont val="Calibri"/>
        <family val="2"/>
      </rPr>
      <t/>
    </r>
  </si>
  <si>
    <r>
      <rPr>
        <b/>
        <sz val="14"/>
        <color rgb="FF000000"/>
        <rFont val="Calibri"/>
        <family val="2"/>
      </rPr>
      <t>SALIDA DE LAS DELEGACIONES</t>
    </r>
    <r>
      <rPr>
        <sz val="14"/>
        <color rgb="FF000000"/>
        <rFont val="Calibri"/>
        <family val="2"/>
      </rPr>
      <t xml:space="preserve">
→Confirmar itinerarios aéreos  y garantizar traslados hotel - aeropuerto.
→Asegurar dietas de los delegados según horario de salida.</t>
    </r>
  </si>
  <si>
    <r>
      <rPr>
        <b/>
        <sz val="14"/>
        <color rgb="FF000000"/>
        <rFont val="Calibri"/>
        <family val="2"/>
      </rPr>
      <t xml:space="preserve">SINTETICE LA INFORMACIÓN </t>
    </r>
    <r>
      <rPr>
        <sz val="14"/>
        <color rgb="FF000000"/>
        <rFont val="Calibri"/>
        <family val="2"/>
      </rPr>
      <t xml:space="preserve">
→Compilar los documentos de trabajo, las presentaciones realizadas y toda la información sobre el intercambio.
→ Solicitar el Informe técnico de la actividad a los participantes.
→Identificar los resultados más importantes, para elaborar un brief de comunicaciones de la actividad.</t>
    </r>
  </si>
  <si>
    <r>
      <rPr>
        <b/>
        <sz val="14"/>
        <color rgb="FF000000"/>
        <rFont val="Calibri"/>
        <family val="2"/>
      </rPr>
      <t>COMPARTA LA INFORMACIÓN DEL INTERCAMBIO Y LOS COMPROMISOS</t>
    </r>
    <r>
      <rPr>
        <sz val="14"/>
        <color rgb="FF000000"/>
        <rFont val="Calibri"/>
        <family val="2"/>
      </rPr>
      <t xml:space="preserve">
→Escribir un email de agradecimiento a los delegados por su participación y reitere compromisos.
→Adjuntar los documentos de trabajo, memorias.</t>
    </r>
  </si>
  <si>
    <r>
      <rPr>
        <b/>
        <sz val="14"/>
        <color rgb="FF000000"/>
        <rFont val="Calibri"/>
        <family val="2"/>
      </rPr>
      <t>EVALÚE LOS RESULTADOS DEL INTERCAMBIO</t>
    </r>
    <r>
      <rPr>
        <sz val="14"/>
        <color rgb="FF000000"/>
        <rFont val="Calibri"/>
        <family val="2"/>
      </rPr>
      <t xml:space="preserve">
→Medir los logros de la actividad, tomando como punto de referencia la agenda técnica y  los resultados esperados del proyecto.
→De ser posible, realizar una sesión virtual de evaluación y hacer seguimeinto a los acuerdos.</t>
    </r>
  </si>
  <si>
    <r>
      <rPr>
        <b/>
        <sz val="14"/>
        <color rgb="FF000000"/>
        <rFont val="Calibri"/>
        <family val="2"/>
      </rPr>
      <t>PROGRAME LA SIGUIENTE  ACTIVIDAD</t>
    </r>
    <r>
      <rPr>
        <sz val="14"/>
        <color rgb="FF000000"/>
        <rFont val="Calibri"/>
        <family val="2"/>
      </rPr>
      <t xml:space="preserve">
→Coordinar con sus socios de intercambio, la realización de la próxima actividad.</t>
    </r>
  </si>
  <si>
    <r>
      <rPr>
        <b/>
        <sz val="14"/>
        <color rgb="FF000000"/>
        <rFont val="Calibri"/>
        <family val="2"/>
      </rPr>
      <t xml:space="preserve">ASPECTOS ESTRATÉGICOS Y TÉCNICOS: </t>
    </r>
    <r>
      <rPr>
        <sz val="14"/>
        <color rgb="FF000000"/>
        <rFont val="Calibri"/>
        <family val="2"/>
      </rPr>
      <t xml:space="preserve">
→ Verificar las funciones del equipo organizador, incluyendo relator, moderador, yfacilitador conforme a la agenda técnica.
→ Seleccionar una persona de la entidad técnica anfitriona que oriente de forma permanente a los participantes. 
→ Presentar en el primer día de la actividad la agenda técnica a desarrollar, la metodología y entregar un directorio de las delegaciones participantes.
→Articular la interacción entre los delegados y facilitar espacios para el establecimeitno de relaciones. 
→ Documentar la implementación y seguir de cerca los resultados.
→ Comunicar por redes sociales y medios institucionales lo que esté ocurriendo.
→ Tomar nota de las principales inquietudes, intereses y prioridades de la delegación. Esto le servirá para la sesión de retroalimentación del último día.
→ Incluir una sesión de retroaliementación, evaluación de resultados y pasos a seguir  como cierre de la actividad.
→Aplicar las encuestas de satisfacción a los participantes.</t>
    </r>
  </si>
  <si>
    <t xml:space="preserve">RELACIONAMIENTO:
 Iniciar una relación entre socios
 Generar acuerdos de largo plazo.
VISIBILIDAD:
 Dar relevancia o visibilidad política a una iniciativa
</t>
  </si>
  <si>
    <t>Uno o dos días de duración.</t>
  </si>
  <si>
    <t>Contar con una agenda previamente consensuada con los participantes</t>
  </si>
  <si>
    <t xml:space="preserve">Proponer un documento final que plasme los acuerdos alcanzados </t>
  </si>
  <si>
    <t xml:space="preserve">CONOCIMIENTO:
 Identificar áreas/temas de cooperación
RELACIONAMIENTO:
 Iniciar una relación entre socios
 Concretar los acuerdos, a nivel técnico, resultantes de una misión de alto nivel
</t>
  </si>
  <si>
    <t>Máximo una semana de duración.</t>
  </si>
  <si>
    <t>Involucrar a varias instituciones.</t>
  </si>
  <si>
    <t xml:space="preserve">CONOCIMIENTO:
 Generar nuevo conocimiento
 Profundizar en un tema específico para apoyar procesos de transferencia de conocimiento
VISIBILIDAD:
 Dar visibilidad/relevancia a un tema o iniciativas de alcance global
 Comunicar impactos de una iniciativa o cambios de estrategias 
RELACIONAMIENTO:
 Creación de redes y construcción de alianzas
</t>
  </si>
  <si>
    <t>Puede ser un evento de uno o varios días de duración, dependiendo de la profundidad del tema a tratar.</t>
  </si>
  <si>
    <t>Se puede realizar a través de talleres/paneles paralelos en el que se traten diferentes aspectos del tema seleccionado.</t>
  </si>
  <si>
    <t xml:space="preserve">CONOCIMIENTO:
 Compartir experiencias, lecciones aprendidas y buenas prácticas.
 Generar nuevo conocimiento e ideas en torno a un tema de interés.
VISIBILIDAD:
 Dar visibilidad a un proyecto o tema.
RELACIONAMIENTO:
 Establecer conexiones y fortalecer relaciones entre pares.
</t>
  </si>
  <si>
    <t>Se complementa con Panel de Expertos</t>
  </si>
  <si>
    <t>Utilizar con una audiencia pre- identificada y contar con un moderador(a) que tenga conocimiento del tema para realizar aportes al foro/diálogo</t>
  </si>
  <si>
    <t>WEBINAR</t>
  </si>
  <si>
    <t xml:space="preserve">Sesión virtual que se desarrolla en tiempo real y a través de internet, donde pueden realizarse presentaciones, ponencias y generar debates entre personas situadas en diferentes lugares. </t>
  </si>
  <si>
    <t xml:space="preserve">CONOCIMIENTO:
 Generar nuevo conocimiento
 Profundizar en un tema específico para apoyar procesos de transferencia de conocimiento
 Dar, recibir y discutir información en la misma plataforma.
RELACIONAMIENTO: 
 Establecer o fortalecer relaciones de socios, con pares en otros países.
</t>
  </si>
  <si>
    <t>Dependiendo de la necesidad, puede ser un evento único o se pueden acordar sesiones periódicas.</t>
  </si>
  <si>
    <t>Se debe contar con una plataforma de internet que permita realizar conexiones con múltiples usuarios de forma ágil y efectiva y compartir documentos e información.</t>
  </si>
  <si>
    <t>Desarrollar con grupos de máximo 20 personas.
Se puede complementar con paneles de expertos, con quienes se debe acordar la metodología del webinar previamente.</t>
  </si>
  <si>
    <t xml:space="preserve">CONOCIMIENTO:
 Mejorar aptitudes y desarrollar nuevas competencias.
 Inspeccionar los avances de un proyecto y generar recomendaciones para la implementación.
 Identificar y estructurar proyectos
 Elaborar diagnósticos sobre retos de desarrollo y generar recomendaciones técnicas
 Adaptar una práctica o solución al contexto local
</t>
  </si>
  <si>
    <t xml:space="preserve">Una semana de duración por visita.  </t>
  </si>
  <si>
    <t>Si es necesario, desarrollar una serie de visitas, dependiendo de la complejidad del tema.</t>
  </si>
  <si>
    <t>Desarrollar con grupos pequeños de participantes o en sesiones de experto a experto (entre pares).
Involucrar a varias instituciones.</t>
  </si>
  <si>
    <t>CONOCIMIENTO:
 Adquirir nuevo conocimiento o aprender directamente de un proyecto o programa.
 Adaptar un proceso a un contexto cultural y geográfico específico
 Identificar lecciones aprendidas y buenas prácticas
RELACIONAMIENTO:
 Iniciar una relación entre socios
 Construir redes 
 Establecer contacto directo con beneficiarios, miembros de una comunidad o socios estratégicos.</t>
  </si>
  <si>
    <t>Proponer un resultado concreto de la visita, a través de un documento o propuesta de aplicación de los participantes</t>
  </si>
  <si>
    <t xml:space="preserve">CONOCIMIENTO:
 Desarrollar y apropiar nuevo conocimiento o habilidades.
 Aumentar la motivación individual y la capacidad de aprender.
 Adaptar la experiencia específica de un país al contexto social y las capacidades técnicas de otro país/institución.
 Formular un proyecto.
 Construir un producto o generar una solución de manera conjunta durante la implementación de un proyecto
RELACIONAMIENTO
 Construir redes de socios que facilitan el inicio de nuevas iniciativas o proyectos.
</t>
  </si>
  <si>
    <t xml:space="preserve">Desarrollar con grupos pequeños (máximo 30 participantes)
</t>
  </si>
  <si>
    <t>Contar con facilitador (es) fuerte en el manejo de la metodología acordada</t>
  </si>
  <si>
    <t>La duración depende de la necesidad (máximo una semana). Es posible desarrollar modalidad virtual o presencial</t>
  </si>
  <si>
    <t xml:space="preserve">CONOCIMIENTO:
 Desarrollar competencias técnicas específicas
 Abordar necesidades específicas de aprendizaje a través de la práctica
 Obtener orientación práctica para la implementación de un producto concreto
RELACIONAMIENTO: 
 Establecer o fortalecer relaciones de socios, con pares en otros países.
</t>
  </si>
  <si>
    <t>La duración de la pasantía puede variar,  generalmente de uno a tres meses</t>
  </si>
  <si>
    <t>Se recomienda contar con un plan de seguimiento y evaluación de resultados a nivel institucional</t>
  </si>
  <si>
    <t>Evento para compartir conocimiento donde los participantes exponen de manera estructurada sus experiencias, logros, o innovaciones, a potenciales socios.</t>
  </si>
  <si>
    <t xml:space="preserve">CONOCIMIENTO:
 Compartir procesos innovadores, experiencias significativas y lecciones aprendidas 
VISIBILIDAD:
 Dar visibilidad a un proyecto o tema.
 Aumentar sensibilidad frente a un tema
RELACIONAMIENTO:
 Establecer nuevas conexiones entre promotores de conocimiento y posibles socios/patrocinadores
 Fortalecer relaciones entre pares
</t>
  </si>
  <si>
    <t>Puede ser un evento de uno o varios días de duración (máximo 4).</t>
  </si>
  <si>
    <t>Se debe pensar para un gran número de participantes, con el trabajo de comunicación previa y logística que esto exige</t>
  </si>
  <si>
    <t>Se puede aplicar a diferentes niveles: global, nacional, de comunidad o institucional</t>
  </si>
  <si>
    <t>Viaje planificado con objetivos formativos que se diseña a partir de las necesidades de conocimiento y la identificación de experiencias relevantes en las que actores locales son los protagonistas</t>
  </si>
  <si>
    <t xml:space="preserve">CONOCIMIENTO:
 Identificar innovaciones potencialmente útiles y adaptables.
 Adquirir nuevos conocimientos y habilidades.
 Compartir experiencias, lecciones aprendidas y buenas prácticas.  
 Generar insumos para replicar buenas prácticas. 
RELACIONAMIENTO: 
 Establecer conexiones y fortalecer relaciones entre pares 
</t>
  </si>
  <si>
    <t>Duración 10 a 15 días, dependiendo del número de casos identificados.</t>
  </si>
  <si>
    <t>Involucrar a varias instituciones</t>
  </si>
  <si>
    <t>Se recomienda realizar sistematización de la Ruta</t>
  </si>
  <si>
    <t>CONOCIMIENTO:
 Desarrollar nuevos conocimientos de manera conjunta a través de una plataforma
 Desarrollar habilidades 
 Compartir procesos innovadores, experiencias significativas y lecciones aprendidas 
RELACIONAMIENTO: 
 Establecer conexiones y fortalecer relaciones entre pares
 Establecer compromisos de largo plazo  
 Revitalizar redes profesionales</t>
  </si>
  <si>
    <t>Es un compromiso de largo plazo</t>
  </si>
  <si>
    <t>Se debe contar con un coordinador de la Comunidad, que facilite procesos de administración y comunicaciones</t>
  </si>
  <si>
    <t>Se pueden usar medios presenciales y/o virtuales. Son válidas redes por Facebook o utilizando Blogs propios.</t>
  </si>
  <si>
    <t>Actividad de capacitación que cuenta con una metodología estructurada y objetivos de aprendizaje claramente definidos, sobre un tema determinado</t>
  </si>
  <si>
    <t xml:space="preserve">CONOCIMIENTO:
 Generar nuevo conocimiento y habilidades 
 Desarrollar competencias técnicas específicas
RELACIONAMIENTO: 
 Establecer o fortalecer relaciones con pares en otros ciudades o países.
</t>
  </si>
  <si>
    <t>Es posible desarrollar modalidad virtual o presencial.</t>
  </si>
  <si>
    <t>En modalidad presencial, la duración puede variar entre una y dos semanas, dependiendo de la profundidad del tema que se quiere tratar.  En modalidad virtual, el tiempo se puede extender a varios meses, dependiendo de la intensidad horaria.</t>
  </si>
  <si>
    <t>Se expide certificado de asistencia o aprobación, dependiendo del alcance del curso.
Se puede utilizar con visitas de campo, para complementar la parte teórica con la práctica.</t>
  </si>
  <si>
    <t>Gastos de Viaje (efectivo o especie)
(Alojamiento, transporte y dietas)</t>
  </si>
  <si>
    <t xml:space="preserve"> </t>
  </si>
  <si>
    <t>C U A N T I F I C A C I Ó N    P R O Y E C T O    C S S :   E J E C U C I Ó N</t>
  </si>
  <si>
    <t>T A B L A   D E    S A L A R I O S</t>
  </si>
  <si>
    <t>Valor (COP$)</t>
  </si>
  <si>
    <t>REQUISITOS</t>
  </si>
  <si>
    <t>En adelante</t>
  </si>
  <si>
    <t>TP+MA+70-79ME</t>
  </si>
  <si>
    <t>TP+MA+60-69ME</t>
  </si>
  <si>
    <t>TP+MA+50-59ME</t>
  </si>
  <si>
    <t>TP+MA+40-49ME</t>
  </si>
  <si>
    <t>TP+E+46-51 ME</t>
  </si>
  <si>
    <t>TP+E+41-45 ME</t>
  </si>
  <si>
    <t>TP+E+35-40 ME</t>
  </si>
  <si>
    <t>TP+E+29-34 ME</t>
  </si>
  <si>
    <t>TP+E+23-28 ME</t>
  </si>
  <si>
    <t>TP+E+17-22 ME</t>
  </si>
  <si>
    <t>TP+E11-16 ME</t>
  </si>
  <si>
    <t>TP+E+5-10 ME</t>
  </si>
  <si>
    <t>TP+25-33 ME</t>
  </si>
  <si>
    <t>TP+18-24 ME</t>
  </si>
  <si>
    <t>TP+10-17 ME</t>
  </si>
  <si>
    <t>TFT+7-15 ME, ó TP+3-9 ME</t>
  </si>
  <si>
    <t xml:space="preserve">TFT+4-6 ME, ó TP+1 ME </t>
  </si>
  <si>
    <t>TFT+1-3 ME</t>
  </si>
  <si>
    <t>TFTP+7-10 ME</t>
  </si>
  <si>
    <t>TFTP+4-6 ME</t>
  </si>
  <si>
    <t>TFTP+1-3 ME</t>
  </si>
  <si>
    <t>TB+16-20 ME</t>
  </si>
  <si>
    <t xml:space="preserve">TB+8-20 ME </t>
  </si>
  <si>
    <t>TB+1-7 ME</t>
  </si>
  <si>
    <t>Valor mínimo</t>
  </si>
  <si>
    <t>C U A N T I F I C A C I Ó N     P R O Y E C T O    C S S:   F O R M U L A C I Ó N</t>
  </si>
  <si>
    <r>
      <t>CUANTIFICACIÓN INICIAL:</t>
    </r>
    <r>
      <rPr>
        <sz val="18"/>
        <color theme="0"/>
        <rFont val="Arial Black"/>
        <family val="2"/>
      </rPr>
      <t xml:space="preserve"> </t>
    </r>
    <r>
      <rPr>
        <sz val="14"/>
        <color theme="0"/>
        <rFont val="Arial Black"/>
        <family val="2"/>
      </rPr>
      <t xml:space="preserve">
</t>
    </r>
    <r>
      <rPr>
        <sz val="12"/>
        <color theme="0"/>
        <rFont val="Arial Black"/>
        <family val="2"/>
      </rPr>
      <t xml:space="preserve">Se realiza al momento de formular el proyecto con </t>
    </r>
    <r>
      <rPr>
        <u/>
        <sz val="12"/>
        <color theme="0"/>
        <rFont val="Arial Black"/>
        <family val="2"/>
      </rPr>
      <t>costos estimados</t>
    </r>
    <r>
      <rPr>
        <sz val="12"/>
        <color theme="0"/>
        <rFont val="Arial Black"/>
        <family val="2"/>
      </rPr>
      <t xml:space="preserve"> y acordados por las contrapartes técnicas y de cooperación de los países involucrados</t>
    </r>
  </si>
  <si>
    <r>
      <t>CUANTIFICACIÓN EJECUCIÓN:</t>
    </r>
    <r>
      <rPr>
        <sz val="18"/>
        <color theme="0"/>
        <rFont val="Arial Black"/>
        <family val="2"/>
      </rPr>
      <t xml:space="preserve"> </t>
    </r>
    <r>
      <rPr>
        <sz val="14"/>
        <color theme="0"/>
        <rFont val="Arial Black"/>
        <family val="2"/>
      </rPr>
      <t xml:space="preserve">
</t>
    </r>
    <r>
      <rPr>
        <sz val="12"/>
        <color theme="0"/>
        <rFont val="Arial Black"/>
        <family val="2"/>
      </rPr>
      <t xml:space="preserve">Se realiza cada vez que se realizan las actividades del proyecto, considerando los costos directos e indirectos (reales </t>
    </r>
    <r>
      <rPr>
        <u/>
        <sz val="12"/>
        <color theme="0"/>
        <rFont val="Arial Black"/>
        <family val="2"/>
      </rPr>
      <t>no</t>
    </r>
    <r>
      <rPr>
        <sz val="12"/>
        <color theme="0"/>
        <rFont val="Arial Black"/>
        <family val="2"/>
      </rPr>
      <t xml:space="preserve"> estimados) en que se haya incurrido</t>
    </r>
  </si>
  <si>
    <t>Describa brevemente</t>
  </si>
  <si>
    <t>Cantidad</t>
  </si>
  <si>
    <t xml:space="preserve">Conocer </t>
  </si>
  <si>
    <t>Apropiar</t>
  </si>
  <si>
    <t>Aplicar</t>
  </si>
  <si>
    <t>Replicar</t>
  </si>
  <si>
    <t>Informal inactivo</t>
  </si>
  <si>
    <t>Informal activo</t>
  </si>
  <si>
    <t>Formal inactivo</t>
  </si>
  <si>
    <t>Formal activo</t>
  </si>
  <si>
    <t>Difundido</t>
  </si>
  <si>
    <t>No difundido</t>
  </si>
  <si>
    <t>Si contribuye</t>
  </si>
  <si>
    <t>No contribuye</t>
  </si>
  <si>
    <t>Si favorece la participación</t>
  </si>
  <si>
    <t>No favorece la participación</t>
  </si>
  <si>
    <t>0. No registra nuevas técnicas, métodos, saberes o metodologías</t>
  </si>
  <si>
    <t>1. Registra únicamente conocer técnicas, métodos, saberes o metodologías existentes</t>
  </si>
  <si>
    <t>2. Registra el fortalecimiento de técnicas, métodos, saberes o metodologías existentes</t>
  </si>
  <si>
    <t>3. Registra nuevas técnicas, métodos, saberes o metodologías aplicadas/replicadas</t>
  </si>
  <si>
    <t>0. No registra desarrollo de capacidades, competencias o nuevas habilidades.</t>
  </si>
  <si>
    <t>1. Registra únicamente conocer técnicas, métodos o metodologías existentes</t>
  </si>
  <si>
    <t>2. Registra el fortalecimiento de capacidades, competencias o habilidades existentes</t>
  </si>
  <si>
    <t>3. Registra el desarrollo de nuevas capacidades, competencias o  habilidades</t>
  </si>
  <si>
    <t xml:space="preserve">0. No registra elaboración de productos de aprendizaje </t>
  </si>
  <si>
    <t xml:space="preserve">1. Registra únicamente conocer productos de aprendizaje </t>
  </si>
  <si>
    <t>2. Registra el desarrollo de al menos 1 producto de aprendizaje</t>
  </si>
  <si>
    <t>3. Registra el desarrollo de más de 1 producto de aprendizaje</t>
  </si>
  <si>
    <t>RELACIONAL</t>
  </si>
  <si>
    <t xml:space="preserve">1. Registra nuevos contactos al menos entre 1 institución de cada país </t>
  </si>
  <si>
    <t>2. Registra nuevos contactos entre 2-3 instituciones.</t>
  </si>
  <si>
    <t>3. Registra nuevos contactos entre más de 3 instituciones.</t>
  </si>
  <si>
    <t>0. No registra redes establecidas</t>
  </si>
  <si>
    <t>1. Registra el fortalecimiento de redes y estructuras de sinergias existentes</t>
  </si>
  <si>
    <t>2. Registra la creación de 1 nueva red entre las instituciones participantes</t>
  </si>
  <si>
    <t>3. Registra la creación más de 1 nueva red entre las instituciones participantes</t>
  </si>
  <si>
    <t>0. No registra comunidades de conocimiento y aprendizaje</t>
  </si>
  <si>
    <t>1. Registra el fortalecimiento comunidades existentes</t>
  </si>
  <si>
    <t>2. Registra la creación de 1 nueva comunidad de conocimiento y aprendizaje</t>
  </si>
  <si>
    <t>3. Registra la creación más de 1 nueva comunidad de conocimiento y aprendizaje</t>
  </si>
  <si>
    <t>0. No registra la elaboración ni difusión de piezas de comunicación</t>
  </si>
  <si>
    <t>1. Registra la difusión de 1 pieza de comunicación en las instituciones socias.</t>
  </si>
  <si>
    <t>2. Registra la difusión de al menos 3 piezas de comunicación en las instituciones socias</t>
  </si>
  <si>
    <t>3. Registra la difusión de más de 3 piezas de comunicación en las instituciones socias</t>
  </si>
  <si>
    <t>1. Registra la difusión de 1 pieza de comunicación en medios del país</t>
  </si>
  <si>
    <t>2. Registra la difusión de al menos 3 piezas de comunicación en medios del país</t>
  </si>
  <si>
    <t>3. Registra la difusión de más de 3 piezas de comunicación en medios del país</t>
  </si>
  <si>
    <t>1. Registra la difusión de 1 pieza de comunicación en medios especializados</t>
  </si>
  <si>
    <t>2. Registra la difusión de al menos 3 piezas de comunicación en medios especializados</t>
  </si>
  <si>
    <t>3. Registra la difusión de más de 3 piezas de comunicación en medios especializados</t>
  </si>
  <si>
    <t>0. No registra alineación con ningún ODS</t>
  </si>
  <si>
    <t>DIVERSIDAD</t>
  </si>
  <si>
    <t>0. No registra participación de mujeres y/o grupos étnicos</t>
  </si>
  <si>
    <t>VISIBILIDAD</t>
  </si>
  <si>
    <t>3. Registra una participación del 5% de mujeres y/o grupos étnicos</t>
  </si>
  <si>
    <t>6. Registra una participación entre el 6 y el 10% de mujeres y/o grupos étnicos</t>
  </si>
  <si>
    <t>9. Registra una participación de más del 10% de mujeres y/o grupos étnicos</t>
  </si>
  <si>
    <r>
      <t>RESULTADOS FINALES:</t>
    </r>
    <r>
      <rPr>
        <sz val="14"/>
        <color theme="0"/>
        <rFont val="Arial Black"/>
        <family val="2"/>
      </rPr>
      <t xml:space="preserve">
</t>
    </r>
    <r>
      <rPr>
        <sz val="12"/>
        <color theme="0"/>
        <rFont val="Arial Black"/>
        <family val="2"/>
      </rPr>
      <t>Modelo Agregación de Valor</t>
    </r>
  </si>
  <si>
    <t>TOTAL 
Días de
 CSS</t>
  </si>
  <si>
    <t>3.000  $COP :</t>
  </si>
  <si>
    <t xml:space="preserve"> 1 $USD</t>
  </si>
  <si>
    <t>1. FIN DE LA 
POBREZA</t>
  </si>
  <si>
    <t>2.HAMBRE
 CERO</t>
  </si>
  <si>
    <t xml:space="preserve">3. SALUD
 Y BIENESTAR
</t>
  </si>
  <si>
    <t>5. IGUALDAD 
DE GÉNERO</t>
  </si>
  <si>
    <t>6. AGUA LIMPIA 
SANEAMIENTO</t>
  </si>
  <si>
    <t>7. ENERGÍA ASEQUIBLE, Y NO CONTAMINANTE</t>
  </si>
  <si>
    <t>8. TRABAJO DECENTE 
Y CRECIMIENTO ECONÓMICO</t>
  </si>
  <si>
    <t>15. VIDA DE ECOSISTEMAS
 TERRESTRES</t>
  </si>
  <si>
    <t>16. PAZ, JUSTICIA 
E INSTITUCIONES SÓLIDAS</t>
  </si>
  <si>
    <t>17. ALIANZAS PARA LOGRAR LOS OBJETIVOS</t>
  </si>
  <si>
    <t>1.1 CONOCIMIENTO
Participantes que adquieren mayores capacidades, competencias o desarrolla las  habilidades ya existentes.</t>
  </si>
  <si>
    <t>1.2 CONOCIMIENTO
Técnicas, métodos, saberes, metodologías desarrolladas o mejoradas.</t>
  </si>
  <si>
    <r>
      <rPr>
        <b/>
        <sz val="11"/>
        <color theme="8"/>
        <rFont val="Calibri"/>
        <family val="2"/>
        <scheme val="minor"/>
      </rPr>
      <t xml:space="preserve">1.3 CONOCIMIENTO </t>
    </r>
    <r>
      <rPr>
        <sz val="11"/>
        <color theme="8"/>
        <rFont val="Calibri"/>
        <family val="2"/>
        <scheme val="minor"/>
      </rPr>
      <t xml:space="preserve">
Productos de aprendizaje elaborados.</t>
    </r>
  </si>
  <si>
    <r>
      <rPr>
        <b/>
        <sz val="11"/>
        <color rgb="FF7030A0"/>
        <rFont val="Calibri"/>
        <family val="2"/>
        <scheme val="minor"/>
      </rPr>
      <t>2.1 RELACIONAL</t>
    </r>
    <r>
      <rPr>
        <sz val="11"/>
        <color rgb="FF7030A0"/>
        <rFont val="Calibri"/>
        <family val="2"/>
        <scheme val="minor"/>
      </rPr>
      <t xml:space="preserve">
Técnicos/expertos de instituciones de ambos países que entran en contacto y se relacionan con homólogos en otro(s) país(es).</t>
    </r>
  </si>
  <si>
    <t>1.3 CONOCIMIENTO 
Productos de aprendizaje elaborados.</t>
  </si>
  <si>
    <r>
      <rPr>
        <b/>
        <sz val="11"/>
        <color rgb="FF7030A0"/>
        <rFont val="Calibri"/>
        <family val="2"/>
        <scheme val="minor"/>
      </rPr>
      <t>2.2 RELACIONAL</t>
    </r>
    <r>
      <rPr>
        <sz val="11"/>
        <color rgb="FF7030A0"/>
        <rFont val="Calibri"/>
        <family val="2"/>
        <scheme val="minor"/>
      </rPr>
      <t xml:space="preserve">
Redes establecidas.</t>
    </r>
  </si>
  <si>
    <r>
      <rPr>
        <b/>
        <sz val="11"/>
        <color rgb="FF7030A0"/>
        <rFont val="Calibri"/>
        <family val="2"/>
        <scheme val="minor"/>
      </rPr>
      <t>2.3 RELACIONAL</t>
    </r>
    <r>
      <rPr>
        <sz val="11"/>
        <color rgb="FF7030A0"/>
        <rFont val="Calibri"/>
        <family val="2"/>
        <scheme val="minor"/>
      </rPr>
      <t xml:space="preserve">
Comunidades de conocimiento y aprendizaje.</t>
    </r>
  </si>
  <si>
    <r>
      <rPr>
        <b/>
        <sz val="11"/>
        <color rgb="FF00B050"/>
        <rFont val="Calibri"/>
        <family val="2"/>
        <scheme val="minor"/>
      </rPr>
      <t>3.1 VISIBILIDAD</t>
    </r>
    <r>
      <rPr>
        <sz val="11"/>
        <color rgb="FF00B050"/>
        <rFont val="Calibri"/>
        <family val="2"/>
        <scheme val="minor"/>
      </rPr>
      <t xml:space="preserve">
Proyecto difundido en medios de comunicación propios (físicos o digitales) de las  instituciones socias del proyecto.</t>
    </r>
  </si>
  <si>
    <r>
      <rPr>
        <b/>
        <sz val="11"/>
        <color rgb="FF00B050"/>
        <rFont val="Calibri"/>
        <family val="2"/>
        <scheme val="minor"/>
      </rPr>
      <t>3.2 VISIBILIDAD</t>
    </r>
    <r>
      <rPr>
        <sz val="11"/>
        <color rgb="FF00B050"/>
        <rFont val="Calibri"/>
        <family val="2"/>
        <scheme val="minor"/>
      </rPr>
      <t xml:space="preserve">
Proyecto difundido en medios de comunicación (físicos o digitales) del(los) país(es).</t>
    </r>
  </si>
  <si>
    <r>
      <rPr>
        <b/>
        <sz val="11"/>
        <color rgb="FF00B050"/>
        <rFont val="Calibri"/>
        <family val="2"/>
        <scheme val="minor"/>
      </rPr>
      <t>3.3 VISIBILIDAD</t>
    </r>
    <r>
      <rPr>
        <sz val="11"/>
        <color rgb="FF00B050"/>
        <rFont val="Calibri"/>
        <family val="2"/>
        <scheme val="minor"/>
      </rPr>
      <t xml:space="preserve">
Proyecto difundido en medios de comunicación especializados.</t>
    </r>
  </si>
  <si>
    <r>
      <rPr>
        <b/>
        <sz val="11"/>
        <color theme="3" tint="-0.249977111117893"/>
        <rFont val="Calibri"/>
        <family val="2"/>
        <scheme val="minor"/>
      </rPr>
      <t>4.1 ENFOQUE DIFERENCIAL</t>
    </r>
    <r>
      <rPr>
        <sz val="11"/>
        <color theme="3" tint="-0.249977111117893"/>
        <rFont val="Calibri"/>
        <family val="2"/>
        <scheme val="minor"/>
      </rPr>
      <t xml:space="preserve">
Porcentaje de participación de mujeres y/o grupos étnicos como beneficiarios directos en el proyecto de los países participantes.</t>
    </r>
  </si>
  <si>
    <t>2.3 RELACIONAL
Comunidades de conocimiento y aprendizaje.</t>
  </si>
  <si>
    <t>3.3 VISIBILIDAD
Proyecto difundido en medios de comunicación especializados.</t>
  </si>
  <si>
    <t>4.1 ENFOQUE DIFERENCIAL
Porcentaje de participación de mujeres y/o grupos étnicos como beneficiarios directos en el proyecto de los países participantes.</t>
  </si>
  <si>
    <t>1.5 Para 2030, fomentar la resiliencia de los pobres y las personas que se encuentran en situaciones vulnerables y reducir su exposición y vulnerabilidad a los fenómenos extremos relacionados con el clima y otras crisis y desastres económicos, sociales y ambientales</t>
  </si>
  <si>
    <t>TOTAL</t>
  </si>
  <si>
    <t>17.4  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</si>
  <si>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17.5 FINANZAS. Adoptar y aplicar sistemas de promoción de las inversiones en favor de los países menos adelantados</t>
  </si>
  <si>
    <t>17.6 CSS 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</si>
  <si>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17.7 TECNOLOGÍA Promover el desarrollo de tecnologías ecológicamente racionales y su transferencia, divulgación y difusión a los países en desarrollo en condiciones favorables, incluso en condiciones concesionarias y preferenciales, por mutuo acuerdo</t>
  </si>
  <si>
    <t>17.16 ALIANZAS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</si>
  <si>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17.17 ALIANZAS Alentar y promover la constitución de alianzas eficaces en las esferas pública, público-privada y de la sociedad civil, aprovechando la experiencia y las estrategias de obtención de recursos de las asociaciones</t>
  </si>
  <si>
    <t>17.18 DATOS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</si>
  <si>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17.19 DATOSPara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</si>
  <si>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17.13 SISTEMICAS Aumentar la estabilidad macroeconómica mundial, incluso mediante la coordinación y coherencia de las políticas</t>
  </si>
  <si>
    <t>17.14 SISTEMICAS Mejorar la coherencia de las políticas para el desarrollo sostenible</t>
  </si>
  <si>
    <t>17.15 SISTEMICAS  Respetar el margen normativo y el liderazgo de cada país para establecer y aplicar políticas de erradicación de la pobreza y desarrollo sostenible</t>
  </si>
  <si>
    <t>16.a Fortalecer las instituciones nacionales pertinentes, incluso mediante la cooperación internacional, con miras a crear capacidad a todos los niveles, en particular en los países en desarrollo, para prevenir la violencia y combatir el terrorismo y la delincuencia</t>
  </si>
  <si>
    <t>16.b Promover y aplicar leyes y políticas no discriminatorias en favor del desarrollo sostenible</t>
  </si>
  <si>
    <t>14.a 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</si>
  <si>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14.b Facilitar el acceso de los pescadores artesanales en pequeña escala a los recursos marinos y los mercados</t>
  </si>
  <si>
    <t>14.c 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</si>
  <si>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13.a 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</si>
  <si>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13.b 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</si>
  <si>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12.a Apoyar a los países en desarrollo en el fortalecimiento de su capacidad científica y tecnológica a fin de avanzar hacia modalidades de consumo y producción más sostenibles</t>
  </si>
  <si>
    <t>12.b Elaborar y aplicar instrumentos que permitan seguir de cerca los efectos en el desarrollo sostenible con miras a lograr un turismo sostenible que cree puestos de trabajo y promueva la cultura y los productos locales</t>
  </si>
  <si>
    <t>12.c 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</si>
  <si>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11.a Apoyar los vínculos económicos, sociales y ambientales positivos entre las zonas urbanas, periurbanas y rurales mediante el fortalecimiento de la planificación del desarrollo nacional y regional</t>
  </si>
  <si>
    <t>11.b 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</si>
  <si>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11.c Proporcionar apoyo a los países menos adelantados, incluso mediante la asistencia financiera y técnica, para que puedan construir edificios sostenibles y resilientes utilizando materiales locales</t>
  </si>
  <si>
    <t>10.6 Asegurar una mayor representación e intervención de los países en desarrollo en las decisiones adoptadas por las instituciones económicas y financieras internacionales para aumentar la eficacia, fiabilidad, rendición de cuentas y legitimidad de esas instituciones</t>
  </si>
  <si>
    <t>10.7  Facilitar la migración y la movilidad ordenadas, seguras, regulares y responsables de las personas, incluso mediante la aplicación de políticas migratorias planificadas y bien gestionadas</t>
  </si>
  <si>
    <t>10.a Aplicar el principio del trato especial y diferenciado para los países en desarrollo, en particular los países menos adelantados, de conformidad con los acuerdos de la Organización Mundial del Comercio</t>
  </si>
  <si>
    <t>10.b  Fomentar la asistencia oficial para el desarrollo y las corrientes financieras, incluida la inversión extranjera directa, para los Estados con mayores necesidades, en particular los países menos adelantados, los países africanos, los pequeños Estados insulares en desarrollo y los países en desarrollo sin litoral, en consonancia con sus planes y programas nacionales</t>
  </si>
  <si>
    <t>10.c De aquí a 2030, reducir a menos del 3% los costos de transacción de las remesas de los migrantes y eliminar los corredores de remesas con un costo superior al 5%</t>
  </si>
  <si>
    <t>9.a 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</si>
  <si>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9.b Apoyar el desarrollo de tecnologías nacionales, la investigación y la innovación en los países en desarrollo, en particular garantizando un entorno normativo propicio a la diversificación industrial y la adición de valor a los productos básicos, entre otras cosas</t>
  </si>
  <si>
    <t>9.c Aumentar de forma significativa el acceso a la tecnología de la información y las comunicaciones y esforzarse por facilitar el acceso universal y asequible a Internet en los países menos adelantados a más tardar en 2020</t>
  </si>
  <si>
    <t>8.a Aumentar el apoyo a la iniciativa de ayuda para el comercio en los países en desarrollo, en particular los países menos adelantados, incluso en el contexto del Marco Integrado Mejorado de Asistencia Técnica Relacionada con el Comercio para los Países Menos Adelantados</t>
  </si>
  <si>
    <t>8.b Para 2020, desarrollar y poner en marcha una estrategia mundial para el empleo de los jóvenes y aplicar el Pacto Mundial para el Empleo de la Organización Internacional del Trabajo</t>
  </si>
  <si>
    <t>7.a 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</si>
  <si>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7.b 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</si>
  <si>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6.a 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</si>
  <si>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6.b Apoyar y fortalecer la participación de las comunidades locales en la mejora de la gestión del agua y el saneamiento</t>
  </si>
  <si>
    <t>5.a 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</si>
  <si>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5.b Mejorar el uso de la tecnología instrumental, en particular la tecnología de la información y las comunicaciones, para promover el empoderamiento de la mujer</t>
  </si>
  <si>
    <t>5.c Aprobar y fortalecer políticas acertadas y leyes aplicables para promover la igualdad entre los géneros y el empoderamiento de las mujeres y las niñas a todos los niveles</t>
  </si>
  <si>
    <t>4.a Construir y adecuar instalaciones escolares que respondan a las necesidades de los niños y las personas discapacitadas y tengan en cuenta las cuestiones de género, y que ofrezcan entornos de aprendizaje seguros, no violentos, inclusivos y eficaces para todos</t>
  </si>
  <si>
    <t>4.b 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</si>
  <si>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4.c 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</si>
  <si>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3.a Fortalecer la aplicación del Convenio Marco de la Organización Mundial de la Salud para el Control del Tabaco en todos los países, según proceda</t>
  </si>
  <si>
    <t>3.b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</si>
  <si>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3.c Aumentar sustancialmente la financiación de la salud y la contratación, el desarrollo, la capacitación y la retención del personal sanitario en los países en desarrollo, especialmente en los países menos adelantados y los pequeños Estados insulares en desarrollo</t>
  </si>
  <si>
    <t>3.d Reforzar la capacidad de todos los países, en particular los países en desarrollo, en materia de alerta temprana, reducción de riesgos y gestión de los riesgos para la salud nacional y mundial</t>
  </si>
  <si>
    <t>1.a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</si>
  <si>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1.b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</si>
  <si>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Videoconferencia</t>
  </si>
  <si>
    <t>Webinar</t>
  </si>
  <si>
    <t>SUBTOTAL RESULTADOS (R1+R2+R3)</t>
  </si>
  <si>
    <t>TOTAL CUANTIFICACIÓN $USD</t>
  </si>
  <si>
    <t>Total
Alineación ODS</t>
  </si>
  <si>
    <t>Total Metas ODS</t>
  </si>
  <si>
    <t>MES</t>
  </si>
  <si>
    <t>FECHA INICIO - ACT EJECUTADA
(DD/MM/AAAA)</t>
  </si>
  <si>
    <t>FECHA FINAL
- ACT EJECUTADA (D/M/AAAA)</t>
  </si>
  <si>
    <t>R/A</t>
  </si>
  <si>
    <t>NOMBRE DE LA ACTIVIDAD</t>
  </si>
  <si>
    <t>VALOR INICIAL PRESUPUESTADO</t>
  </si>
  <si>
    <t>Logística
(eventos, equipos, material, coffee break, otros)</t>
  </si>
  <si>
    <t>Desembolsos
 (si aplica)</t>
  </si>
  <si>
    <t>COSTOS DIRECTOS
USD</t>
  </si>
  <si>
    <t>COSTOS INDIRECTOS
USD</t>
  </si>
  <si>
    <t>COSTO TOTAL 
USD x ACTIVIDAD</t>
  </si>
  <si>
    <t>Costos
 Directos + Indirectos</t>
  </si>
  <si>
    <t>Subtotal Costos   Directos</t>
  </si>
  <si>
    <t>ACTIVIDADES DEL PROYECTO</t>
  </si>
  <si>
    <t>Sm 
(USD)</t>
  </si>
  <si>
    <t xml:space="preserve">n
</t>
  </si>
  <si>
    <t>2.1 RELACIONAL
Técnicos/expertos de instituciones de ambos países que entran en contacto y se relacionan con homólogos en otro(s) país(es).</t>
  </si>
  <si>
    <t>2.2 RELACIONAL
Redes establecidas.</t>
  </si>
  <si>
    <t>3.1 VISIBILIDAD
Proyecto difundido en medios de comunicación propios (físicos o digitales) de las  instituciones socias del proyecto.</t>
  </si>
  <si>
    <t>3.2 VISIBILIDAD
Proyecto difundido en medios de comunicación (físicos o digitales) del(los) país(es).</t>
  </si>
  <si>
    <t>n*Sd*d+2</t>
  </si>
  <si>
    <t>Total de Indicadores 
en el proyecto</t>
  </si>
  <si>
    <t>TOTAL 
POR CATEGORÍA</t>
  </si>
  <si>
    <t>VALORACIÓN FINAL
 Siendo (0) el mínimo y (3) el máximo</t>
  </si>
  <si>
    <t>CATEGORÍAS DE AGREGACIÓN DE VALOR INCLUÍDAS EN EL PROYECTO</t>
  </si>
  <si>
    <t>ALCANCE</t>
  </si>
  <si>
    <t>AGREGACIÓN DE VALOR</t>
  </si>
  <si>
    <t>0. No registra nuevos contactos entre técnicos e instituciones de los países</t>
  </si>
  <si>
    <t>3. Registra alineación con al menos 2 ODS</t>
  </si>
  <si>
    <t>9. Registra alineación con más de 6 ODS</t>
  </si>
  <si>
    <t>6. Registra alineación entre 3 y 5 ODS</t>
  </si>
  <si>
    <t>Valor (USD$)</t>
  </si>
  <si>
    <t>VALOR FINAL  
(0 a 3)</t>
  </si>
  <si>
    <r>
      <rPr>
        <b/>
        <sz val="15"/>
        <color theme="8"/>
        <rFont val="Calibri"/>
        <family val="2"/>
        <scheme val="minor"/>
      </rPr>
      <t xml:space="preserve">CONOCIMIENTO </t>
    </r>
    <r>
      <rPr>
        <b/>
        <sz val="15"/>
        <color theme="1"/>
        <rFont val="Calibri"/>
        <family val="2"/>
        <scheme val="minor"/>
      </rPr>
      <t xml:space="preserve">
</t>
    </r>
    <r>
      <rPr>
        <sz val="15"/>
        <color theme="8"/>
        <rFont val="Calibri"/>
        <family val="2"/>
        <scheme val="minor"/>
      </rPr>
      <t>La implementación del proyecto genera</t>
    </r>
    <r>
      <rPr>
        <b/>
        <sz val="15"/>
        <color theme="8"/>
        <rFont val="Calibri"/>
        <family val="2"/>
        <scheme val="minor"/>
      </rPr>
      <t xml:space="preserve"> nuevos conocimientos aplicables </t>
    </r>
    <r>
      <rPr>
        <sz val="15"/>
        <color theme="8"/>
        <rFont val="Calibri"/>
        <family val="2"/>
        <scheme val="minor"/>
      </rPr>
      <t>en algún ámbito del desarrollo. 
Estos conocimientos favorecen cambios constatables.</t>
    </r>
  </si>
  <si>
    <r>
      <t xml:space="preserve">RELACIONAL
</t>
    </r>
    <r>
      <rPr>
        <sz val="15"/>
        <color rgb="FF7030A0"/>
        <rFont val="Calibri"/>
        <family val="2"/>
        <scheme val="minor"/>
      </rPr>
      <t xml:space="preserve">La  implementación  del  proyecto  </t>
    </r>
    <r>
      <rPr>
        <b/>
        <sz val="15"/>
        <color rgb="FF7030A0"/>
        <rFont val="Calibri"/>
        <family val="2"/>
        <scheme val="minor"/>
      </rPr>
      <t>genera o afianza relaciones  y  sinergias,</t>
    </r>
    <r>
      <rPr>
        <sz val="15"/>
        <color rgb="FF7030A0"/>
        <rFont val="Calibri"/>
        <family val="2"/>
        <scheme val="minor"/>
      </rPr>
      <t xml:space="preserve"> que se transforman en redes de trabajo, modelos colaborativos, entre otros.</t>
    </r>
  </si>
  <si>
    <r>
      <t xml:space="preserve">VISIBILIDAD
 </t>
    </r>
    <r>
      <rPr>
        <sz val="15"/>
        <color rgb="FF00B050"/>
        <rFont val="Calibri"/>
        <family val="2"/>
        <scheme val="minor"/>
      </rPr>
      <t xml:space="preserve">La implementación del proyecto genera la </t>
    </r>
    <r>
      <rPr>
        <b/>
        <sz val="15"/>
        <color rgb="FF00B050"/>
        <rFont val="Calibri"/>
        <family val="2"/>
        <scheme val="minor"/>
      </rPr>
      <t xml:space="preserve">identificación y  visibilización de los resultados </t>
    </r>
    <r>
      <rPr>
        <sz val="15"/>
        <color rgb="FF00B050"/>
        <rFont val="Calibri"/>
        <family val="2"/>
        <scheme val="minor"/>
      </rPr>
      <t>de aprendizaje obtenidos con el proyecto.</t>
    </r>
  </si>
  <si>
    <r>
      <t xml:space="preserve">ALINEACIÓN CON LOS ODS 
</t>
    </r>
    <r>
      <rPr>
        <sz val="15"/>
        <color theme="5" tint="-0.249977111117893"/>
        <rFont val="Calibri"/>
        <family val="2"/>
        <scheme val="minor"/>
      </rPr>
      <t>La implementación del proyecto contribuye de manera concreta a mejorar prácticas asociadas con el cumplimiento de los ODS.</t>
    </r>
  </si>
  <si>
    <t>Total Por Categoría</t>
  </si>
  <si>
    <r>
      <t xml:space="preserve">ENFOQUE DIFERENCIAL
</t>
    </r>
    <r>
      <rPr>
        <sz val="15"/>
        <color theme="7" tint="-0.499984740745262"/>
        <rFont val="Calibri"/>
        <family val="2"/>
        <scheme val="minor"/>
      </rPr>
      <t>La implementación del proyecto favorece la participación de la mujer y de grupos énicos.</t>
    </r>
  </si>
  <si>
    <t>Valor</t>
  </si>
  <si>
    <t>TOTAL AGREGACIÓN DE VALOR DEL PROYECTO</t>
  </si>
  <si>
    <t xml:space="preserve">CONOCIMIENTO </t>
  </si>
  <si>
    <t xml:space="preserve">VISIBILIDAD </t>
  </si>
  <si>
    <t>ALINEACIÓN ODS</t>
  </si>
  <si>
    <t>ENFOQUE DIFERENCIAL</t>
  </si>
  <si>
    <t>MODELO DE C U A N T I F I C A C I Ó N   Y A G R E G A C I Ó N   DE  V A L O R   F I N A L    P R O Y E C T O    C S S:</t>
  </si>
  <si>
    <t>A G R E G A C I Ó N    V A L O R     P R O Y E C T O    C S S:   C I C L O   D E    P R O Y E C T O</t>
  </si>
  <si>
    <r>
      <t>AGREGACIÓN DE VALOR:</t>
    </r>
    <r>
      <rPr>
        <sz val="14"/>
        <color theme="0"/>
        <rFont val="Arial Black"/>
        <family val="2"/>
      </rPr>
      <t xml:space="preserve">
</t>
    </r>
  </si>
  <si>
    <t>R1A4</t>
  </si>
  <si>
    <t>R2A4</t>
  </si>
  <si>
    <t>R3A4</t>
  </si>
  <si>
    <t>SUBTOTAL R1A4</t>
  </si>
  <si>
    <t>SUBTOTAL RESULTADO 1  (R1A1+R1A2+R1A3+R1A4)</t>
  </si>
  <si>
    <t>SUBTOTAL R2A4</t>
  </si>
  <si>
    <t>SUBTOTAL RESULTADO 2  (R2A1+R2A2+R2A3+R2A4)</t>
  </si>
  <si>
    <t>10.1 De aquí a 2030, lograr progresivamente y mantener el crecimiento de los ingresos del 40% más pobre de la población a una tasa superior a la media nacional</t>
  </si>
  <si>
    <t>10.2 De aquí a 2030, potenciar y promover la inclusión social, económica y política de todas las personas, independientemente de su edad, sexo, discapacidad, raza, etnia, origen, religión o situación económica u otra condición</t>
  </si>
  <si>
    <t>Abastecimiento y saneamiento de agua</t>
  </si>
  <si>
    <t>Agricultura</t>
  </si>
  <si>
    <t>Banca y finanzas</t>
  </si>
  <si>
    <t>Ciencia y tecnología</t>
  </si>
  <si>
    <t>Comercio</t>
  </si>
  <si>
    <t>Comunicaciones</t>
  </si>
  <si>
    <t>Construcción</t>
  </si>
  <si>
    <t>Cultura</t>
  </si>
  <si>
    <t>Educación</t>
  </si>
  <si>
    <t>Empleo</t>
  </si>
  <si>
    <t>Empresas</t>
  </si>
  <si>
    <t>Energía</t>
  </si>
  <si>
    <t>Extractivas</t>
  </si>
  <si>
    <t>Género</t>
  </si>
  <si>
    <t>Gestión de desastres</t>
  </si>
  <si>
    <t>Gobierno</t>
  </si>
  <si>
    <t>Industria</t>
  </si>
  <si>
    <t>Medio ambiente</t>
  </si>
  <si>
    <t>Otros</t>
  </si>
  <si>
    <t>Otros servicios y políticas sociales</t>
  </si>
  <si>
    <t>Pesca</t>
  </si>
  <si>
    <t>Población y salud reproductiva</t>
  </si>
  <si>
    <t>Salud</t>
  </si>
  <si>
    <t>Silvicultura</t>
  </si>
  <si>
    <t>Sociedad civil</t>
  </si>
  <si>
    <t>Transporte y almacenamiento</t>
  </si>
  <si>
    <t>Turismo</t>
  </si>
  <si>
    <t>Construcción de Paz (aplica sólo para demandas de Colombia)</t>
  </si>
  <si>
    <t>Desarrollo Rural Sostenible (aplica sólo para demandas de Colombia)</t>
  </si>
  <si>
    <t>Nombre de la entidad adicional 3</t>
  </si>
  <si>
    <t>Nombre de la entidad adicional 4</t>
  </si>
  <si>
    <t>12 MESES</t>
  </si>
  <si>
    <t>SUBTOTAL RESULTADO 3  (R3A1+R3A2+R3A3+R3A4)</t>
  </si>
  <si>
    <r>
      <rPr>
        <b/>
        <sz val="14"/>
        <rFont val="Calibri"/>
        <family val="2"/>
        <scheme val="minor"/>
      </rPr>
      <t>A MEDIO TÉRMINO</t>
    </r>
    <r>
      <rPr>
        <sz val="14"/>
        <rFont val="Calibri"/>
        <family val="2"/>
        <scheme val="minor"/>
      </rPr>
      <t xml:space="preserve">
(Seguimiento)
Se realiza al completar el medio término de ejecución del proyecto, considerando las (5) categorías de agregación de valor. Se debe precisar el avance logrado en las respectivas categorías e indicadores del modelo. Para ello se deben diligenciar las columnas " Cantidad" + "Alcance esperado"</t>
    </r>
  </si>
  <si>
    <r>
      <rPr>
        <b/>
        <sz val="14"/>
        <rFont val="Calibri"/>
        <family val="2"/>
        <scheme val="minor"/>
      </rPr>
      <t xml:space="preserve">AL FINALIZAR EL PROYECTO  </t>
    </r>
    <r>
      <rPr>
        <sz val="14"/>
        <rFont val="Calibri"/>
        <family val="2"/>
        <scheme val="minor"/>
      </rPr>
      <t xml:space="preserve">
(Meta alcanzada)
Se realiza al finalizar la ejecución del proyecto, considerando las (5) categorías de agregación de valor. Se debe precisar el alcance logrado en las respectivas categorías e indicadores del modelo. Para ello se deben diligenciar las columnas "Cantidad" + "Alcance logrado". De igual forma se debe completar la columna "Valoración Final" + "Descripción Técnica de la valoración final"</t>
    </r>
  </si>
  <si>
    <t>Alcance logrado</t>
  </si>
  <si>
    <r>
      <rPr>
        <b/>
        <sz val="14"/>
        <rFont val="Calibri"/>
        <family val="2"/>
        <scheme val="minor"/>
      </rPr>
      <t xml:space="preserve">AL INICIO DEL PROYECTO  </t>
    </r>
    <r>
      <rPr>
        <sz val="14"/>
        <rFont val="Calibri"/>
        <family val="2"/>
        <scheme val="minor"/>
      </rPr>
      <t xml:space="preserve">
(Meta esperada)
Se realiza al momento de formular el proyecto considerando las (5) categorías de agregación de valor. Se debe precisar la meta que espera lograr el proyecto una vez concluida su ejecución. Para ello se deben diligenciar las columnas "Descripción inicial" + " Cantidad" + "Alcance esperado"</t>
    </r>
  </si>
  <si>
    <r>
      <t>4.1. - Contribución a los Objetivos de Desarrollo Sostenible - ODS y la implementación de la Agenda 2030</t>
    </r>
    <r>
      <rPr>
        <sz val="16"/>
        <color theme="8" tint="-0.499984740745262"/>
        <rFont val="Arial"/>
        <family val="2"/>
      </rPr>
      <t xml:space="preserve">
Seleccione únicamente las </t>
    </r>
    <r>
      <rPr>
        <b/>
        <sz val="16"/>
        <color theme="8" tint="-0.499984740745262"/>
        <rFont val="Arial"/>
        <family val="2"/>
      </rPr>
      <t>metas</t>
    </r>
    <r>
      <rPr>
        <sz val="16"/>
        <color theme="8" tint="-0.499984740745262"/>
        <rFont val="Arial"/>
        <family val="2"/>
      </rPr>
      <t xml:space="preserve"> de los ODS a las cuales contribuye directamente el proyecto. Puede incluir más de una meta por ODS.  </t>
    </r>
  </si>
  <si>
    <r>
      <t xml:space="preserve">4.1. - Finalidad / Objetivo Superior del Proyecto: </t>
    </r>
    <r>
      <rPr>
        <sz val="16"/>
        <color theme="8" tint="-0.499984740745262"/>
        <rFont val="Arial"/>
        <family val="2"/>
      </rPr>
      <t xml:space="preserve">
¿Cuál es la contribución que espera alcanzar el proyecto a largo plazo?</t>
    </r>
  </si>
  <si>
    <r>
      <t xml:space="preserve">4.2. Objetivo del proyecto: 
</t>
    </r>
    <r>
      <rPr>
        <sz val="16"/>
        <color theme="8" tint="-0.499984740745262"/>
        <rFont val="Arial"/>
        <family val="2"/>
      </rPr>
      <t>¿Qué se quiere lograr directamente con este proyecto? ¿Cuál es el objetivo que el proyecto se compromete a lograr?</t>
    </r>
  </si>
  <si>
    <r>
      <t xml:space="preserve">Lugar de realización de la actividad 
</t>
    </r>
    <r>
      <rPr>
        <sz val="16"/>
        <color theme="8" tint="-0.499984740745262"/>
        <rFont val="Calibri"/>
        <family val="2"/>
        <scheme val="minor"/>
      </rPr>
      <t>[CIUDAD;PAÍS]</t>
    </r>
  </si>
  <si>
    <r>
      <t xml:space="preserve">No. Delegados </t>
    </r>
    <r>
      <rPr>
        <sz val="16"/>
        <color theme="8" tint="-0.499984740745262"/>
        <rFont val="Calibri"/>
        <family val="2"/>
        <scheme val="minor"/>
      </rPr>
      <t>(ÚNICAMENTE LOS QUE SE MOVILIZAN)</t>
    </r>
  </si>
  <si>
    <r>
      <t xml:space="preserve">Fecha estimada 
de inicio
</t>
    </r>
    <r>
      <rPr>
        <sz val="16"/>
        <color theme="8" tint="-0.499984740745262"/>
        <rFont val="Calibri"/>
        <family val="2"/>
        <scheme val="minor"/>
      </rPr>
      <t>DD/MM/AAAA</t>
    </r>
  </si>
  <si>
    <t>Fortalecimiento Sectorial</t>
  </si>
  <si>
    <t>Política Pública</t>
  </si>
  <si>
    <r>
      <t xml:space="preserve"> + Los resultados son los componentes o productos, cuya realización lleva al cumplimiento del objetivo general. 
 + Para cada resultado debe formularse por lo menos un indicador </t>
    </r>
    <r>
      <rPr>
        <u/>
        <sz val="20"/>
        <color rgb="FF002060"/>
        <rFont val="Arial"/>
        <family val="2"/>
      </rPr>
      <t xml:space="preserve">objetivamente verificable </t>
    </r>
    <r>
      <rPr>
        <sz val="20"/>
        <color rgb="FF002060"/>
        <rFont val="Arial"/>
        <family val="2"/>
      </rPr>
      <t xml:space="preserve">, que </t>
    </r>
    <r>
      <rPr>
        <u/>
        <sz val="20"/>
        <color rgb="FF002060"/>
        <rFont val="Arial"/>
        <family val="2"/>
      </rPr>
      <t>demuestre el logro de ese resultado</t>
    </r>
    <r>
      <rPr>
        <sz val="20"/>
        <color rgb="FF002060"/>
        <rFont val="Arial"/>
        <family val="2"/>
      </rPr>
      <t xml:space="preserve">, </t>
    </r>
    <r>
      <rPr>
        <u/>
        <sz val="20"/>
        <color rgb="FF002060"/>
        <rFont val="Arial"/>
        <family val="2"/>
      </rPr>
      <t>que se pueda medir</t>
    </r>
    <r>
      <rPr>
        <sz val="20"/>
        <color rgb="FF002060"/>
        <rFont val="Arial"/>
        <family val="2"/>
      </rPr>
      <t xml:space="preserve"> y que se enmarque </t>
    </r>
    <r>
      <rPr>
        <u/>
        <sz val="20"/>
        <color rgb="FF002060"/>
        <rFont val="Arial"/>
        <family val="2"/>
      </rPr>
      <t>dentro del plazo y alcance del proyecto</t>
    </r>
    <r>
      <rPr>
        <sz val="20"/>
        <color rgb="FF002060"/>
        <rFont val="Arial"/>
        <family val="2"/>
      </rPr>
      <t xml:space="preserve">. 
 + Cada indicador, a su vez, debe tener una </t>
    </r>
    <r>
      <rPr>
        <u/>
        <sz val="20"/>
        <color rgb="FF002060"/>
        <rFont val="Arial"/>
        <family val="2"/>
      </rPr>
      <t>meta numérica</t>
    </r>
    <r>
      <rPr>
        <sz val="20"/>
        <color rgb="FF002060"/>
        <rFont val="Arial"/>
        <family val="2"/>
      </rPr>
      <t xml:space="preserve"> especificada y debe tipificarse en, al menos, una categoría de agregación de valor, a saber:  Conocimiento, Relacionamiento, Visibilidad o Enfoque Diferencial
 + Cada resultado debe contar con medios de verificación que evidencien su logro (informe, producto físico, fotos, entre otros).
 + APC-Colombia permite un</t>
    </r>
    <r>
      <rPr>
        <b/>
        <u/>
        <sz val="20"/>
        <color rgb="FF002060"/>
        <rFont val="Arial"/>
        <family val="2"/>
      </rPr>
      <t xml:space="preserve"> máximo de 3 resultados por proyecto</t>
    </r>
    <r>
      <rPr>
        <sz val="20"/>
        <color rgb="FF002060"/>
        <rFont val="Arial"/>
        <family val="2"/>
      </rPr>
      <t xml:space="preserve">, si el proyecto contempla más de tres resultados esperados, favor contactar a su enlace en APC-Colombia. </t>
    </r>
  </si>
  <si>
    <t>METAS POR ODS</t>
  </si>
  <si>
    <r>
      <t xml:space="preserve">D+2
</t>
    </r>
    <r>
      <rPr>
        <sz val="11"/>
        <color theme="8" tint="-0.499984740745262"/>
        <rFont val="Calibri"/>
        <family val="2"/>
        <scheme val="minor"/>
      </rPr>
      <t>(NUMERO DE DÍAS DE AGENDA TÉCNICA + 2 DÍAS DE VIAJE IDA Y REGRESO)</t>
    </r>
  </si>
  <si>
    <t>[NOMBRE ENTIDAD DEMANDANTE]</t>
  </si>
  <si>
    <t>[NOMBRE ENTIDAD OFERENTE]</t>
  </si>
  <si>
    <t>OTRO</t>
  </si>
  <si>
    <t>APC-COLOMBIA</t>
  </si>
  <si>
    <t>VALOR TOTAL</t>
  </si>
  <si>
    <t>D+2
[DÍAS]</t>
  </si>
  <si>
    <t>UNIDAD</t>
  </si>
  <si>
    <t>VALOR  USD PROMEDIO 
UNIDAD X DÍA</t>
  </si>
  <si>
    <t>ÍTEMS</t>
  </si>
  <si>
    <t>INSTRUMENTOS DE
 INTERCAMBIO DE CONOCIMIENTO</t>
  </si>
  <si>
    <t>MODALIDAD 
Demanda, Oferta o 
Doble Vía
(seleccione)</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</si>
</sst>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6" formatCode="&quot;$&quot;#,##0;[Red]\-&quot;$&quot;#,##0"/>
    <numFmt numFmtId="42" formatCode="_-&quot;$&quot;* #,##0_-;\-&quot;$&quot;* #,##0_-;_-&quot;$&quot;* &quot;-&quot;_-;_-@_-"/>
    <numFmt numFmtId="44" formatCode="_-&quot;$&quot;* #,##0.00_-;\-&quot;$&quot;* #,##0.00_-;_-&quot;$&quot;* &quot;-&quot;??_-;_-@_-"/>
    <numFmt numFmtId="164" formatCode="[$$-409]#,##0.00"/>
    <numFmt numFmtId="165" formatCode="_-[$$-240A]\ * #,##0_-;\-[$$-240A]\ * #,##0_-;_-[$$-240A]\ * &quot;-&quot;??_-;_-@_-"/>
    <numFmt numFmtId="166" formatCode="&quot;$&quot;#,##0"/>
    <numFmt numFmtId="167" formatCode="[$USD]\ #,##0"/>
    <numFmt numFmtId="168" formatCode="[$$-409]#,##0"/>
    <numFmt numFmtId="169" formatCode="_-[$USD]\ * #,##0_-;\-[$USD]\ * #,##0_-;_-[$USD]\ * &quot;-&quot;_-;_-@_-"/>
  </numFmts>
  <fonts count="188">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0"/>
      <name val="Arial"/>
      <family val="2"/>
    </font>
    <font>
      <sz val="12"/>
      <name val="Arial"/>
      <family val="2"/>
    </font>
    <font>
      <b/>
      <sz val="12"/>
      <color theme="0"/>
      <name val="Arial"/>
      <family val="2"/>
    </font>
    <font>
      <b/>
      <sz val="12"/>
      <name val="Arial"/>
      <family val="2"/>
    </font>
    <font>
      <u/>
      <sz val="10"/>
      <color theme="10"/>
      <name val="Arial"/>
      <family val="2"/>
    </font>
    <font>
      <sz val="11"/>
      <name val="Arial"/>
      <family val="2"/>
    </font>
    <font>
      <b/>
      <sz val="11"/>
      <color rgb="FF203764"/>
      <name val="Arial"/>
      <family val="2"/>
    </font>
    <font>
      <b/>
      <sz val="11"/>
      <color rgb="FF000000"/>
      <name val="Arial"/>
      <family val="2"/>
    </font>
    <font>
      <b/>
      <sz val="12"/>
      <color rgb="FF000000"/>
      <name val="Arial"/>
      <family val="2"/>
    </font>
    <font>
      <b/>
      <sz val="14"/>
      <name val="Arial"/>
      <family val="2"/>
    </font>
    <font>
      <sz val="8"/>
      <color indexed="8"/>
      <name val="Calibri"/>
      <family val="2"/>
    </font>
    <font>
      <sz val="12"/>
      <color theme="0"/>
      <name val="Arial"/>
      <family val="2"/>
    </font>
    <font>
      <b/>
      <sz val="12"/>
      <color indexed="8"/>
      <name val="Calibri"/>
      <family val="2"/>
    </font>
    <font>
      <sz val="8"/>
      <color theme="1"/>
      <name val="Calibri"/>
      <family val="2"/>
      <scheme val="minor"/>
    </font>
    <font>
      <sz val="9"/>
      <color indexed="81"/>
      <name val="Tahoma"/>
      <family val="2"/>
    </font>
    <font>
      <sz val="11"/>
      <color theme="8"/>
      <name val="Calibri"/>
      <family val="2"/>
      <scheme val="minor"/>
    </font>
    <font>
      <b/>
      <sz val="11"/>
      <color theme="8"/>
      <name val="Calibri"/>
      <family val="2"/>
      <scheme val="minor"/>
    </font>
    <font>
      <sz val="11"/>
      <color rgb="FF7030A0"/>
      <name val="Calibri"/>
      <family val="2"/>
      <scheme val="minor"/>
    </font>
    <font>
      <b/>
      <sz val="11"/>
      <color rgb="FF7030A0"/>
      <name val="Calibri"/>
      <family val="2"/>
      <scheme val="minor"/>
    </font>
    <font>
      <sz val="11"/>
      <color rgb="FF00B050"/>
      <name val="Calibri"/>
      <family val="2"/>
      <scheme val="minor"/>
    </font>
    <font>
      <b/>
      <sz val="11"/>
      <color rgb="FF00B050"/>
      <name val="Calibri"/>
      <family val="2"/>
      <scheme val="minor"/>
    </font>
    <font>
      <sz val="11"/>
      <color theme="3" tint="-0.249977111117893"/>
      <name val="Calibri"/>
      <family val="2"/>
      <scheme val="minor"/>
    </font>
    <font>
      <b/>
      <sz val="11"/>
      <color theme="3" tint="-0.249977111117893"/>
      <name val="Calibri"/>
      <family val="2"/>
      <scheme val="minor"/>
    </font>
    <font>
      <b/>
      <sz val="14"/>
      <color rgb="FF000000"/>
      <name val="Arial"/>
      <family val="2"/>
    </font>
    <font>
      <i/>
      <sz val="11"/>
      <color theme="1"/>
      <name val="Calibri"/>
      <family val="2"/>
      <scheme val="minor"/>
    </font>
    <font>
      <sz val="16"/>
      <color theme="3"/>
      <name val="Arial Black"/>
      <family val="2"/>
    </font>
    <font>
      <b/>
      <sz val="16"/>
      <color theme="1"/>
      <name val="Arial"/>
      <family val="2"/>
    </font>
    <font>
      <b/>
      <sz val="14"/>
      <color theme="0"/>
      <name val="Calibri"/>
      <family val="2"/>
      <scheme val="minor"/>
    </font>
    <font>
      <b/>
      <sz val="16"/>
      <color theme="0"/>
      <name val="Calibri"/>
      <family val="2"/>
      <scheme val="minor"/>
    </font>
    <font>
      <sz val="8"/>
      <color rgb="FF747474"/>
      <name val="Arial"/>
      <family val="2"/>
    </font>
    <font>
      <b/>
      <sz val="11"/>
      <color theme="0"/>
      <name val="Arial Black"/>
      <family val="2"/>
    </font>
    <font>
      <b/>
      <sz val="10"/>
      <color theme="0"/>
      <name val="Arial Black"/>
      <family val="2"/>
    </font>
    <font>
      <b/>
      <sz val="14"/>
      <color theme="0"/>
      <name val="Arial Black"/>
      <family val="2"/>
    </font>
    <font>
      <b/>
      <sz val="9"/>
      <color theme="0"/>
      <name val="Arial Black"/>
      <family val="2"/>
    </font>
    <font>
      <sz val="11"/>
      <color theme="0" tint="-0.499984740745262"/>
      <name val="Calibri"/>
      <family val="2"/>
      <scheme val="minor"/>
    </font>
    <font>
      <sz val="11"/>
      <name val="Calibri"/>
      <family val="2"/>
      <scheme val="minor"/>
    </font>
    <font>
      <b/>
      <sz val="11"/>
      <name val="Calibri"/>
      <family val="2"/>
      <scheme val="minor"/>
    </font>
    <font>
      <sz val="11"/>
      <color rgb="FF747474"/>
      <name val="Arial"/>
      <family val="2"/>
    </font>
    <font>
      <b/>
      <sz val="8"/>
      <color indexed="8"/>
      <name val="Calibri"/>
      <family val="2"/>
    </font>
    <font>
      <b/>
      <sz val="16"/>
      <color rgb="FF000000"/>
      <name val="Arial"/>
      <family val="2"/>
    </font>
    <font>
      <sz val="18"/>
      <color rgb="FF203764"/>
      <name val="Arial"/>
      <family val="2"/>
    </font>
    <font>
      <b/>
      <sz val="18"/>
      <color theme="0"/>
      <name val="Arial"/>
      <family val="2"/>
    </font>
    <font>
      <b/>
      <sz val="36"/>
      <name val="Calibri"/>
      <family val="2"/>
      <scheme val="minor"/>
    </font>
    <font>
      <b/>
      <sz val="14"/>
      <color theme="0"/>
      <name val="Arial"/>
      <family val="2"/>
    </font>
    <font>
      <u/>
      <sz val="12"/>
      <color theme="10"/>
      <name val="Calibri"/>
      <family val="2"/>
    </font>
    <font>
      <sz val="12"/>
      <color rgb="FF000000"/>
      <name val="Calibri"/>
      <family val="2"/>
    </font>
    <font>
      <b/>
      <sz val="12"/>
      <color rgb="FF000000"/>
      <name val="Calibri"/>
      <family val="2"/>
    </font>
    <font>
      <b/>
      <sz val="14"/>
      <color theme="1"/>
      <name val="Calibri"/>
      <family val="2"/>
      <scheme val="minor"/>
    </font>
    <font>
      <b/>
      <sz val="14"/>
      <color indexed="8"/>
      <name val="Calibri"/>
      <family val="2"/>
    </font>
    <font>
      <b/>
      <sz val="14"/>
      <color rgb="FF000000"/>
      <name val="Calibri"/>
      <family val="2"/>
    </font>
    <font>
      <b/>
      <sz val="16"/>
      <color rgb="FF000000"/>
      <name val="Calibri"/>
      <family val="2"/>
    </font>
    <font>
      <b/>
      <sz val="14"/>
      <color theme="8" tint="-0.499984740745262"/>
      <name val="Calibri"/>
      <family val="2"/>
    </font>
    <font>
      <b/>
      <sz val="14"/>
      <color theme="4" tint="-0.499984740745262"/>
      <name val="Calibri"/>
      <family val="2"/>
    </font>
    <font>
      <b/>
      <sz val="12"/>
      <color theme="0"/>
      <name val="Calibri"/>
      <family val="2"/>
    </font>
    <font>
      <sz val="14"/>
      <color rgb="FF000000"/>
      <name val="Calibri"/>
      <family val="2"/>
    </font>
    <font>
      <sz val="16"/>
      <color rgb="FF000000"/>
      <name val="Calibri"/>
      <family val="2"/>
    </font>
    <font>
      <b/>
      <sz val="14"/>
      <color theme="8" tint="-0.249977111117893"/>
      <name val="Calibri"/>
      <family val="2"/>
    </font>
    <font>
      <b/>
      <sz val="18"/>
      <color theme="8" tint="-0.499984740745262"/>
      <name val="Calibri"/>
      <family val="2"/>
    </font>
    <font>
      <b/>
      <sz val="16"/>
      <color theme="0"/>
      <name val="Calibri"/>
      <family val="2"/>
    </font>
    <font>
      <b/>
      <sz val="26"/>
      <color theme="0"/>
      <name val="Calibri"/>
      <family val="2"/>
    </font>
    <font>
      <b/>
      <sz val="18"/>
      <color theme="0"/>
      <name val="Calibri"/>
      <family val="2"/>
      <scheme val="minor"/>
    </font>
    <font>
      <b/>
      <sz val="18"/>
      <color theme="0"/>
      <name val="Arial Black"/>
      <family val="2"/>
    </font>
    <font>
      <sz val="18"/>
      <color theme="0"/>
      <name val="Arial Black"/>
      <family val="2"/>
    </font>
    <font>
      <sz val="14"/>
      <color theme="0"/>
      <name val="Arial Black"/>
      <family val="2"/>
    </font>
    <font>
      <sz val="12"/>
      <color theme="0"/>
      <name val="Arial Black"/>
      <family val="2"/>
    </font>
    <font>
      <u/>
      <sz val="12"/>
      <color theme="0"/>
      <name val="Arial Black"/>
      <family val="2"/>
    </font>
    <font>
      <b/>
      <sz val="16"/>
      <color theme="0"/>
      <name val="Arial"/>
      <family val="2"/>
    </font>
    <font>
      <b/>
      <sz val="12"/>
      <color theme="0"/>
      <name val="Calibri"/>
      <family val="2"/>
      <scheme val="minor"/>
    </font>
    <font>
      <sz val="11"/>
      <name val="Calibri "/>
    </font>
    <font>
      <b/>
      <sz val="11"/>
      <name val="Calibri "/>
    </font>
    <font>
      <b/>
      <sz val="14"/>
      <name val="Calibri "/>
    </font>
    <font>
      <b/>
      <sz val="12"/>
      <color theme="1"/>
      <name val="Calibri"/>
      <family val="2"/>
      <scheme val="minor"/>
    </font>
    <font>
      <sz val="16"/>
      <color theme="1"/>
      <name val="Calibri"/>
      <family val="2"/>
      <scheme val="minor"/>
    </font>
    <font>
      <b/>
      <sz val="18"/>
      <color theme="1"/>
      <name val="Calibri"/>
      <family val="2"/>
      <scheme val="minor"/>
    </font>
    <font>
      <b/>
      <sz val="16"/>
      <color theme="1"/>
      <name val="Calibri"/>
      <family val="2"/>
      <scheme val="minor"/>
    </font>
    <font>
      <sz val="16"/>
      <color rgb="FF000000"/>
      <name val="Arial"/>
      <family val="2"/>
    </font>
    <font>
      <b/>
      <sz val="36"/>
      <color theme="1"/>
      <name val="Calibri"/>
      <family val="2"/>
      <scheme val="minor"/>
    </font>
    <font>
      <sz val="10"/>
      <color theme="1"/>
      <name val="Calibri"/>
      <family val="2"/>
      <scheme val="minor"/>
    </font>
    <font>
      <sz val="10"/>
      <name val="Calibri "/>
    </font>
    <font>
      <b/>
      <sz val="16"/>
      <name val="Calibri"/>
      <family val="2"/>
      <scheme val="minor"/>
    </font>
    <font>
      <sz val="12"/>
      <name val="Calibri "/>
    </font>
    <font>
      <b/>
      <sz val="18"/>
      <color theme="0"/>
      <name val="Calibri "/>
    </font>
    <font>
      <b/>
      <sz val="16"/>
      <color theme="0"/>
      <name val="Calibri "/>
    </font>
    <font>
      <sz val="16"/>
      <name val="Calibri"/>
      <family val="2"/>
      <scheme val="minor"/>
    </font>
    <font>
      <b/>
      <sz val="16"/>
      <color theme="8"/>
      <name val="Calibri"/>
      <family val="2"/>
      <scheme val="minor"/>
    </font>
    <font>
      <sz val="16"/>
      <color theme="8"/>
      <name val="Calibri"/>
      <family val="2"/>
      <scheme val="minor"/>
    </font>
    <font>
      <b/>
      <sz val="16"/>
      <color rgb="FF7030A0"/>
      <name val="Calibri"/>
      <family val="2"/>
      <scheme val="minor"/>
    </font>
    <font>
      <sz val="16"/>
      <color rgb="FF7030A0"/>
      <name val="Calibri"/>
      <family val="2"/>
      <scheme val="minor"/>
    </font>
    <font>
      <b/>
      <sz val="16"/>
      <color rgb="FF00B050"/>
      <name val="Calibri"/>
      <family val="2"/>
      <scheme val="minor"/>
    </font>
    <font>
      <sz val="16"/>
      <color rgb="FF00B050"/>
      <name val="Calibri"/>
      <family val="2"/>
      <scheme val="minor"/>
    </font>
    <font>
      <sz val="16"/>
      <color theme="7" tint="-0.499984740745262"/>
      <name val="Calibri"/>
      <family val="2"/>
      <scheme val="minor"/>
    </font>
    <font>
      <sz val="14"/>
      <name val="Calibri"/>
      <family val="2"/>
      <scheme val="minor"/>
    </font>
    <font>
      <b/>
      <sz val="14"/>
      <name val="Calibri"/>
      <family val="2"/>
      <scheme val="minor"/>
    </font>
    <font>
      <sz val="14"/>
      <color theme="8"/>
      <name val="Calibri"/>
      <family val="2"/>
      <scheme val="minor"/>
    </font>
    <font>
      <sz val="14"/>
      <color theme="1"/>
      <name val="Calibri"/>
      <family val="2"/>
      <scheme val="minor"/>
    </font>
    <font>
      <sz val="14"/>
      <color rgb="FF7030A0"/>
      <name val="Calibri"/>
      <family val="2"/>
      <scheme val="minor"/>
    </font>
    <font>
      <sz val="14"/>
      <color rgb="FF00B050"/>
      <name val="Calibri"/>
      <family val="2"/>
      <scheme val="minor"/>
    </font>
    <font>
      <sz val="14"/>
      <color theme="7" tint="-0.499984740745262"/>
      <name val="Calibri"/>
      <family val="2"/>
      <scheme val="minor"/>
    </font>
    <font>
      <sz val="14"/>
      <color theme="5"/>
      <name val="Calibri"/>
      <family val="2"/>
      <scheme val="minor"/>
    </font>
    <font>
      <sz val="11"/>
      <color theme="7" tint="-0.499984740745262"/>
      <name val="Calibri"/>
      <family val="2"/>
      <scheme val="minor"/>
    </font>
    <font>
      <sz val="15"/>
      <color theme="8"/>
      <name val="Calibri"/>
      <family val="2"/>
      <scheme val="minor"/>
    </font>
    <font>
      <sz val="15"/>
      <color rgb="FF7030A0"/>
      <name val="Calibri"/>
      <family val="2"/>
      <scheme val="minor"/>
    </font>
    <font>
      <sz val="15"/>
      <color rgb="FF00B050"/>
      <name val="Calibri"/>
      <family val="2"/>
      <scheme val="minor"/>
    </font>
    <font>
      <sz val="15"/>
      <color theme="5" tint="-0.249977111117893"/>
      <name val="Calibri"/>
      <family val="2"/>
      <scheme val="minor"/>
    </font>
    <font>
      <sz val="15"/>
      <color theme="7" tint="-0.499984740745262"/>
      <name val="Calibri"/>
      <family val="2"/>
      <scheme val="minor"/>
    </font>
    <font>
      <b/>
      <sz val="16"/>
      <color theme="7" tint="-0.499984740745262"/>
      <name val="Calibri"/>
      <family val="2"/>
      <scheme val="minor"/>
    </font>
    <font>
      <b/>
      <sz val="15"/>
      <color theme="1"/>
      <name val="Calibri"/>
      <family val="2"/>
      <scheme val="minor"/>
    </font>
    <font>
      <b/>
      <sz val="15"/>
      <color theme="8"/>
      <name val="Calibri"/>
      <family val="2"/>
      <scheme val="minor"/>
    </font>
    <font>
      <b/>
      <sz val="15"/>
      <color rgb="FF7030A0"/>
      <name val="Calibri"/>
      <family val="2"/>
      <scheme val="minor"/>
    </font>
    <font>
      <b/>
      <sz val="15"/>
      <color rgb="FF00B050"/>
      <name val="Calibri"/>
      <family val="2"/>
      <scheme val="minor"/>
    </font>
    <font>
      <b/>
      <sz val="15"/>
      <color theme="5" tint="-0.249977111117893"/>
      <name val="Calibri"/>
      <family val="2"/>
      <scheme val="minor"/>
    </font>
    <font>
      <b/>
      <sz val="15"/>
      <color theme="7" tint="-0.499984740745262"/>
      <name val="Calibri"/>
      <family val="2"/>
      <scheme val="minor"/>
    </font>
    <font>
      <b/>
      <sz val="22"/>
      <color theme="8"/>
      <name val="Calibri"/>
      <family val="2"/>
      <scheme val="minor"/>
    </font>
    <font>
      <b/>
      <sz val="28"/>
      <color theme="8"/>
      <name val="Calibri"/>
      <family val="2"/>
      <scheme val="minor"/>
    </font>
    <font>
      <b/>
      <sz val="36"/>
      <color theme="8"/>
      <name val="Calibri"/>
      <family val="2"/>
      <scheme val="minor"/>
    </font>
    <font>
      <b/>
      <sz val="36"/>
      <color theme="5" tint="-0.249977111117893"/>
      <name val="Calibri"/>
      <family val="2"/>
      <scheme val="minor"/>
    </font>
    <font>
      <b/>
      <sz val="36"/>
      <color rgb="FF7030A0"/>
      <name val="Calibri"/>
      <family val="2"/>
      <scheme val="minor"/>
    </font>
    <font>
      <b/>
      <sz val="36"/>
      <color rgb="FF00B050"/>
      <name val="Calibri"/>
      <family val="2"/>
      <scheme val="minor"/>
    </font>
    <font>
      <sz val="22"/>
      <color theme="7" tint="-0.499984740745262"/>
      <name val="Calibri"/>
      <family val="2"/>
      <scheme val="minor"/>
    </font>
    <font>
      <b/>
      <sz val="36"/>
      <color theme="7" tint="-0.499984740745262"/>
      <name val="Calibri"/>
      <family val="2"/>
      <scheme val="minor"/>
    </font>
    <font>
      <sz val="12"/>
      <color theme="1"/>
      <name val="Calibri"/>
      <family val="2"/>
      <scheme val="minor"/>
    </font>
    <font>
      <b/>
      <sz val="10"/>
      <color theme="0"/>
      <name val="Calibri"/>
      <family val="2"/>
      <scheme val="minor"/>
    </font>
    <font>
      <b/>
      <sz val="28"/>
      <color theme="5"/>
      <name val="Calibri"/>
      <family val="2"/>
      <scheme val="minor"/>
    </font>
    <font>
      <b/>
      <sz val="28"/>
      <color rgb="FF7030A0"/>
      <name val="Calibri"/>
      <family val="2"/>
      <scheme val="minor"/>
    </font>
    <font>
      <b/>
      <sz val="28"/>
      <color rgb="FF00B050"/>
      <name val="Calibri"/>
      <family val="2"/>
      <scheme val="minor"/>
    </font>
    <font>
      <b/>
      <sz val="28"/>
      <color theme="7" tint="-0.499984740745262"/>
      <name val="Calibri"/>
      <family val="2"/>
      <scheme val="minor"/>
    </font>
    <font>
      <b/>
      <sz val="48"/>
      <color theme="1"/>
      <name val="Calibri"/>
      <family val="2"/>
      <scheme val="minor"/>
    </font>
    <font>
      <b/>
      <sz val="16"/>
      <color theme="5"/>
      <name val="Calibri"/>
      <family val="2"/>
      <scheme val="minor"/>
    </font>
    <font>
      <sz val="15"/>
      <color theme="9" tint="-0.499984740745262"/>
      <name val="Calibri"/>
      <family val="2"/>
      <scheme val="minor"/>
    </font>
    <font>
      <sz val="15"/>
      <color theme="1"/>
      <name val="Calibri"/>
      <family val="2"/>
      <scheme val="minor"/>
    </font>
    <font>
      <b/>
      <sz val="15"/>
      <color theme="9" tint="-0.499984740745262"/>
      <name val="Calibri"/>
      <family val="2"/>
      <scheme val="minor"/>
    </font>
    <font>
      <sz val="16"/>
      <color theme="5"/>
      <name val="Calibri"/>
      <family val="2"/>
      <scheme val="minor"/>
    </font>
    <font>
      <b/>
      <sz val="48"/>
      <name val="Calibri"/>
      <family val="2"/>
      <scheme val="minor"/>
    </font>
    <font>
      <b/>
      <sz val="22"/>
      <color rgb="FF7030A0"/>
      <name val="Calibri"/>
      <family val="2"/>
      <scheme val="minor"/>
    </font>
    <font>
      <b/>
      <sz val="22"/>
      <color rgb="FF00B050"/>
      <name val="Calibri"/>
      <family val="2"/>
      <scheme val="minor"/>
    </font>
    <font>
      <b/>
      <sz val="22"/>
      <color theme="5"/>
      <name val="Calibri"/>
      <family val="2"/>
      <scheme val="minor"/>
    </font>
    <font>
      <b/>
      <sz val="22"/>
      <color theme="7" tint="-0.499984740745262"/>
      <name val="Calibri"/>
      <family val="2"/>
      <scheme val="minor"/>
    </font>
    <font>
      <b/>
      <sz val="18"/>
      <color theme="1"/>
      <name val="Arial"/>
      <family val="2"/>
    </font>
    <font>
      <b/>
      <sz val="18"/>
      <color indexed="8"/>
      <name val="Arial"/>
      <family val="2"/>
    </font>
    <font>
      <b/>
      <sz val="18"/>
      <color theme="10"/>
      <name val="Arial"/>
      <family val="2"/>
    </font>
    <font>
      <b/>
      <sz val="16"/>
      <color rgb="FFFF0000"/>
      <name val="Calibri"/>
      <family val="2"/>
      <scheme val="minor"/>
    </font>
    <font>
      <b/>
      <sz val="9"/>
      <color indexed="81"/>
      <name val="Tahoma"/>
      <family val="2"/>
    </font>
    <font>
      <b/>
      <sz val="20"/>
      <color theme="1"/>
      <name val="Calibri"/>
      <family val="2"/>
      <scheme val="minor"/>
    </font>
    <font>
      <b/>
      <sz val="26"/>
      <color theme="8" tint="-0.499984740745262"/>
      <name val="Arial"/>
      <family val="2"/>
    </font>
    <font>
      <b/>
      <sz val="26"/>
      <color theme="9" tint="-0.499984740745262"/>
      <name val="Arial"/>
      <family val="2"/>
    </font>
    <font>
      <b/>
      <sz val="26"/>
      <color rgb="FF7030A0"/>
      <name val="Arial "/>
    </font>
    <font>
      <sz val="26"/>
      <color theme="7" tint="-0.499984740745262"/>
      <name val="Arial"/>
      <family val="2"/>
    </font>
    <font>
      <i/>
      <sz val="16"/>
      <color theme="6"/>
      <name val="Arial"/>
      <family val="2"/>
    </font>
    <font>
      <b/>
      <sz val="16"/>
      <color theme="4" tint="-0.499984740745262"/>
      <name val="Arial"/>
      <family val="2"/>
    </font>
    <font>
      <b/>
      <sz val="16"/>
      <color rgb="FF002060"/>
      <name val="Arial"/>
      <family val="2"/>
    </font>
    <font>
      <sz val="16"/>
      <color rgb="FF002060"/>
      <name val="Arial"/>
      <family val="2"/>
    </font>
    <font>
      <b/>
      <sz val="16"/>
      <name val="Arial"/>
      <family val="2"/>
    </font>
    <font>
      <b/>
      <sz val="16"/>
      <color theme="8"/>
      <name val="Arial"/>
      <family val="2"/>
    </font>
    <font>
      <sz val="16"/>
      <name val="Arial"/>
      <family val="2"/>
    </font>
    <font>
      <u/>
      <sz val="16"/>
      <color theme="10"/>
      <name val="Arial"/>
      <family val="2"/>
    </font>
    <font>
      <u/>
      <sz val="16"/>
      <name val="Arial"/>
      <family val="2"/>
    </font>
    <font>
      <b/>
      <sz val="16"/>
      <color theme="8" tint="-0.499984740745262"/>
      <name val="Arial"/>
      <family val="2"/>
    </font>
    <font>
      <sz val="16"/>
      <color theme="8" tint="-0.499984740745262"/>
      <name val="Arial"/>
      <family val="2"/>
    </font>
    <font>
      <sz val="16"/>
      <color theme="2"/>
      <name val="Arial"/>
      <family val="2"/>
    </font>
    <font>
      <b/>
      <sz val="16"/>
      <color theme="8" tint="-0.499984740745262"/>
      <name val="Calibri"/>
      <family val="2"/>
      <scheme val="minor"/>
    </font>
    <font>
      <sz val="16"/>
      <color theme="8" tint="-0.499984740745262"/>
      <name val="Calibri"/>
      <family val="2"/>
      <scheme val="minor"/>
    </font>
    <font>
      <b/>
      <sz val="16"/>
      <color rgb="FF203764"/>
      <name val="Arial"/>
      <family val="2"/>
    </font>
    <font>
      <b/>
      <sz val="16"/>
      <color rgb="FFFFFFFF"/>
      <name val="Arial"/>
      <family val="2"/>
    </font>
    <font>
      <sz val="16"/>
      <color rgb="FF203764"/>
      <name val="Arial"/>
      <family val="2"/>
    </font>
    <font>
      <sz val="20"/>
      <color rgb="FF002060"/>
      <name val="Arial"/>
      <family val="2"/>
    </font>
    <font>
      <u/>
      <sz val="20"/>
      <color rgb="FF002060"/>
      <name val="Arial"/>
      <family val="2"/>
    </font>
    <font>
      <b/>
      <u/>
      <sz val="20"/>
      <color rgb="FF002060"/>
      <name val="Arial"/>
      <family val="2"/>
    </font>
    <font>
      <b/>
      <sz val="12"/>
      <color theme="8" tint="-0.499984740745262"/>
      <name val="Arial"/>
      <family val="2"/>
    </font>
    <font>
      <b/>
      <sz val="11"/>
      <color theme="8" tint="-0.499984740745262"/>
      <name val="Calibri"/>
      <family val="2"/>
      <scheme val="minor"/>
    </font>
    <font>
      <sz val="11"/>
      <color theme="8" tint="-0.499984740745262"/>
      <name val="Calibri"/>
      <family val="2"/>
      <scheme val="minor"/>
    </font>
    <font>
      <b/>
      <sz val="36"/>
      <color theme="5" tint="-0.249977111117893"/>
      <name val="Arial"/>
      <family val="2"/>
    </font>
    <font>
      <b/>
      <sz val="48"/>
      <color rgb="FFC00000"/>
      <name val="Arial Black"/>
      <family val="2"/>
    </font>
    <font>
      <b/>
      <sz val="22"/>
      <name val="Arial"/>
      <family val="2"/>
    </font>
    <font>
      <b/>
      <sz val="22"/>
      <color theme="1"/>
      <name val="Arial"/>
      <family val="2"/>
    </font>
    <font>
      <b/>
      <sz val="22"/>
      <color indexed="8"/>
      <name val="Arial"/>
      <family val="2"/>
    </font>
    <font>
      <b/>
      <sz val="72"/>
      <name val="Calibri"/>
      <family val="2"/>
      <scheme val="minor"/>
    </font>
    <font>
      <b/>
      <sz val="72"/>
      <color theme="9"/>
      <name val="Calibri"/>
      <family val="2"/>
      <scheme val="minor"/>
    </font>
    <font>
      <b/>
      <sz val="72"/>
      <color theme="8"/>
      <name val="Calibri"/>
      <family val="2"/>
      <scheme val="minor"/>
    </font>
    <font>
      <b/>
      <sz val="72"/>
      <color theme="4"/>
      <name val="Calibri"/>
      <family val="2"/>
      <scheme val="minor"/>
    </font>
    <font>
      <b/>
      <sz val="72"/>
      <color rgb="FFFF0000"/>
      <name val="Calibri"/>
      <family val="2"/>
      <scheme val="minor"/>
    </font>
    <font>
      <b/>
      <sz val="72"/>
      <color theme="7" tint="-0.499984740745262"/>
      <name val="Calibri"/>
      <family val="2"/>
      <scheme val="minor"/>
    </font>
    <font>
      <b/>
      <sz val="72"/>
      <color theme="8" tint="-0.249977111117893"/>
      <name val="Calibri"/>
      <family val="2"/>
      <scheme val="minor"/>
    </font>
    <font>
      <b/>
      <sz val="72"/>
      <color theme="7" tint="-0.249977111117893"/>
      <name val="Calibri"/>
      <family val="2"/>
      <scheme val="minor"/>
    </font>
    <font>
      <b/>
      <sz val="72"/>
      <color theme="5" tint="-0.249977111117893"/>
      <name val="Calibri"/>
      <family val="2"/>
      <scheme val="minor"/>
    </font>
  </fonts>
  <fills count="57">
    <fill>
      <patternFill patternType="none"/>
    </fill>
    <fill>
      <patternFill patternType="gray125"/>
    </fill>
    <fill>
      <patternFill patternType="solid">
        <fgColor theme="8" tint="-0.249977111117893"/>
        <bgColor indexed="64"/>
      </patternFill>
    </fill>
    <fill>
      <patternFill patternType="solid">
        <fgColor theme="0"/>
        <bgColor indexed="64"/>
      </patternFill>
    </fill>
    <fill>
      <patternFill patternType="solid">
        <fgColor theme="4" tint="-0.499984740745262"/>
        <bgColor indexed="64"/>
      </patternFill>
    </fill>
    <fill>
      <patternFill patternType="solid">
        <fgColor theme="0" tint="-0.14999847407452621"/>
        <bgColor indexed="64"/>
      </patternFill>
    </fill>
    <fill>
      <patternFill patternType="solid">
        <fgColor theme="8"/>
        <bgColor indexed="64"/>
      </patternFill>
    </fill>
    <fill>
      <patternFill patternType="solid">
        <fgColor theme="4"/>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F2F2F2"/>
        <bgColor indexed="64"/>
      </patternFill>
    </fill>
    <fill>
      <patternFill patternType="solid">
        <fgColor rgb="FFDEEAF6"/>
        <bgColor indexed="64"/>
      </patternFill>
    </fill>
    <fill>
      <patternFill patternType="solid">
        <fgColor theme="2"/>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rgb="FFECF2F8"/>
        <bgColor indexed="64"/>
      </patternFill>
    </fill>
    <fill>
      <patternFill patternType="solid">
        <fgColor rgb="FFFFFFDD"/>
        <bgColor indexed="64"/>
      </patternFill>
    </fill>
    <fill>
      <patternFill patternType="solid">
        <fgColor rgb="FFFFC000"/>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theme="9"/>
        <bgColor indexed="64"/>
      </patternFill>
    </fill>
    <fill>
      <patternFill patternType="solid">
        <fgColor rgb="FF002060"/>
        <bgColor indexed="64"/>
      </patternFill>
    </fill>
    <fill>
      <patternFill patternType="solid">
        <fgColor theme="8" tint="0.79998168889431442"/>
        <bgColor indexed="64"/>
      </patternFill>
    </fill>
    <fill>
      <patternFill patternType="solid">
        <fgColor rgb="FFFFFFFF"/>
        <bgColor auto="1"/>
      </patternFill>
    </fill>
    <fill>
      <patternFill patternType="solid">
        <fgColor rgb="FFFF9999"/>
        <bgColor indexed="64"/>
      </patternFill>
    </fill>
    <fill>
      <patternFill patternType="solid">
        <fgColor rgb="FF00B0F0"/>
        <bgColor indexed="64"/>
      </patternFill>
    </fill>
    <fill>
      <patternFill patternType="solid">
        <fgColor theme="7" tint="0.39997558519241921"/>
        <bgColor indexed="64"/>
      </patternFill>
    </fill>
    <fill>
      <patternFill patternType="solid">
        <fgColor rgb="FFCC99FF"/>
        <bgColor indexed="64"/>
      </patternFill>
    </fill>
    <fill>
      <patternFill patternType="solid">
        <fgColor rgb="FFFFFFCC"/>
      </patternFill>
    </fill>
    <fill>
      <patternFill patternType="solid">
        <fgColor rgb="FF0070C0"/>
        <bgColor indexed="64"/>
      </patternFill>
    </fill>
    <fill>
      <patternFill patternType="solid">
        <fgColor rgb="FFED7D31"/>
        <bgColor indexed="64"/>
      </patternFill>
    </fill>
    <fill>
      <patternFill patternType="solid">
        <fgColor rgb="FF5B9BD5"/>
        <bgColor indexed="64"/>
      </patternFill>
    </fill>
    <fill>
      <patternFill patternType="solid">
        <fgColor rgb="FFE52F49"/>
        <bgColor indexed="64"/>
      </patternFill>
    </fill>
    <fill>
      <patternFill patternType="solid">
        <fgColor theme="2" tint="-0.249977111117893"/>
        <bgColor indexed="64"/>
      </patternFill>
    </fill>
    <fill>
      <patternFill patternType="solid">
        <fgColor rgb="FFD7AF07"/>
        <bgColor indexed="64"/>
      </patternFill>
    </fill>
    <fill>
      <patternFill patternType="solid">
        <fgColor rgb="FFBD3021"/>
        <bgColor indexed="64"/>
      </patternFill>
    </fill>
    <fill>
      <patternFill patternType="solid">
        <fgColor rgb="FFF13D05"/>
        <bgColor indexed="64"/>
      </patternFill>
    </fill>
    <fill>
      <patternFill patternType="solid">
        <fgColor rgb="FF1DBAEB"/>
        <bgColor indexed="64"/>
      </patternFill>
    </fill>
    <fill>
      <patternFill patternType="solid">
        <fgColor rgb="FFF6C700"/>
        <bgColor indexed="64"/>
      </patternFill>
    </fill>
    <fill>
      <patternFill patternType="solid">
        <fgColor rgb="FFA11B38"/>
        <bgColor indexed="64"/>
      </patternFill>
    </fill>
    <fill>
      <patternFill patternType="solid">
        <fgColor theme="6" tint="0.79998168889431442"/>
        <bgColor indexed="64"/>
      </patternFill>
    </fill>
    <fill>
      <patternFill patternType="solid">
        <fgColor rgb="FFF66400"/>
        <bgColor indexed="64"/>
      </patternFill>
    </fill>
    <fill>
      <patternFill patternType="solid">
        <fgColor rgb="FFDE005A"/>
        <bgColor indexed="64"/>
      </patternFill>
    </fill>
    <fill>
      <patternFill patternType="solid">
        <fgColor rgb="FFC08E00"/>
        <bgColor indexed="64"/>
      </patternFill>
    </fill>
    <fill>
      <patternFill patternType="solid">
        <fgColor rgb="FFF19D05"/>
        <bgColor indexed="64"/>
      </patternFill>
    </fill>
    <fill>
      <patternFill patternType="solid">
        <fgColor rgb="FF30803D"/>
        <bgColor indexed="64"/>
      </patternFill>
    </fill>
    <fill>
      <patternFill patternType="solid">
        <fgColor rgb="FF009BD2"/>
        <bgColor indexed="64"/>
      </patternFill>
    </fill>
    <fill>
      <patternFill patternType="solid">
        <fgColor rgb="FF55B83A"/>
        <bgColor indexed="64"/>
      </patternFill>
    </fill>
    <fill>
      <patternFill patternType="solid">
        <fgColor rgb="FF2A69A2"/>
        <bgColor indexed="64"/>
      </patternFill>
    </fill>
    <fill>
      <patternFill patternType="solid">
        <fgColor rgb="FF1F4B73"/>
        <bgColor indexed="64"/>
      </patternFill>
    </fill>
    <fill>
      <patternFill patternType="solid">
        <fgColor rgb="FF4BA333"/>
        <bgColor indexed="64"/>
      </patternFill>
    </fill>
    <fill>
      <patternFill patternType="solid">
        <fgColor rgb="FFFFFFCC"/>
        <bgColor indexed="64"/>
      </patternFill>
    </fill>
    <fill>
      <patternFill patternType="solid">
        <fgColor theme="0" tint="-0.34998626667073579"/>
        <bgColor indexed="64"/>
      </patternFill>
    </fill>
  </fills>
  <borders count="169">
    <border>
      <left/>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bottom/>
      <diagonal/>
    </border>
    <border>
      <left/>
      <right style="medium">
        <color auto="1"/>
      </right>
      <top/>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style="medium">
        <color auto="1"/>
      </right>
      <top style="thin">
        <color auto="1"/>
      </top>
      <bottom/>
      <diagonal/>
    </border>
    <border>
      <left style="medium">
        <color auto="1"/>
      </left>
      <right/>
      <top/>
      <bottom style="thin">
        <color auto="1"/>
      </bottom>
      <diagonal/>
    </border>
    <border>
      <left/>
      <right style="thin">
        <color theme="0"/>
      </right>
      <top/>
      <bottom style="thin">
        <color auto="1"/>
      </bottom>
      <diagonal/>
    </border>
    <border>
      <left style="thin">
        <color theme="0"/>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style="medium">
        <color auto="1"/>
      </left>
      <right/>
      <top style="medium">
        <color auto="1"/>
      </top>
      <bottom style="thin">
        <color rgb="FF002060"/>
      </bottom>
      <diagonal/>
    </border>
    <border>
      <left/>
      <right/>
      <top style="medium">
        <color auto="1"/>
      </top>
      <bottom style="thin">
        <color rgb="FF002060"/>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style="thin">
        <color rgb="FF002060"/>
      </right>
      <top style="thin">
        <color rgb="FF002060"/>
      </top>
      <bottom style="thin">
        <color rgb="FF002060"/>
      </bottom>
      <diagonal/>
    </border>
    <border>
      <left style="thin">
        <color rgb="FF002060"/>
      </left>
      <right style="thin">
        <color rgb="FF002060"/>
      </right>
      <top style="thin">
        <color rgb="FF002060"/>
      </top>
      <bottom style="thin">
        <color rgb="FF002060"/>
      </bottom>
      <diagonal/>
    </border>
    <border>
      <left style="thin">
        <color rgb="FF002060"/>
      </left>
      <right/>
      <top style="thin">
        <color rgb="FF002060"/>
      </top>
      <bottom style="thin">
        <color rgb="FF002060"/>
      </bottom>
      <diagonal/>
    </border>
    <border>
      <left style="thin">
        <color rgb="FF002060"/>
      </left>
      <right style="medium">
        <color auto="1"/>
      </right>
      <top style="thin">
        <color rgb="FF002060"/>
      </top>
      <bottom style="thin">
        <color rgb="FF002060"/>
      </bottom>
      <diagonal/>
    </border>
    <border>
      <left style="thin">
        <color auto="1"/>
      </left>
      <right style="thin">
        <color rgb="FF002060"/>
      </right>
      <top style="thin">
        <color rgb="FF002060"/>
      </top>
      <bottom style="thin">
        <color rgb="FF002060"/>
      </bottom>
      <diagonal/>
    </border>
    <border>
      <left style="medium">
        <color auto="1"/>
      </left>
      <right style="thin">
        <color rgb="FF002060"/>
      </right>
      <top style="thin">
        <color rgb="FF002060"/>
      </top>
      <bottom/>
      <diagonal/>
    </border>
    <border>
      <left style="thin">
        <color rgb="FF002060"/>
      </left>
      <right style="thin">
        <color rgb="FF002060"/>
      </right>
      <top style="thin">
        <color rgb="FF002060"/>
      </top>
      <bottom/>
      <diagonal/>
    </border>
    <border>
      <left style="thin">
        <color rgb="FF002060"/>
      </left>
      <right style="thin">
        <color auto="1"/>
      </right>
      <top style="thin">
        <color rgb="FF002060"/>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rgb="FF002060"/>
      </left>
      <right style="thin">
        <color rgb="FF002060"/>
      </right>
      <top style="thin">
        <color auto="1"/>
      </top>
      <bottom style="thin">
        <color auto="1"/>
      </bottom>
      <diagonal/>
    </border>
    <border>
      <left style="thin">
        <color rgb="FF002060"/>
      </left>
      <right style="medium">
        <color auto="1"/>
      </right>
      <top style="thin">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thin">
        <color auto="1"/>
      </top>
      <bottom/>
      <diagonal/>
    </border>
    <border>
      <left style="thin">
        <color auto="1"/>
      </left>
      <right style="medium">
        <color auto="1"/>
      </right>
      <top style="thin">
        <color auto="1"/>
      </top>
      <bottom style="thin">
        <color auto="1"/>
      </bottom>
      <diagonal/>
    </border>
    <border>
      <left style="medium">
        <color auto="1"/>
      </left>
      <right style="thin">
        <color auto="1"/>
      </right>
      <top/>
      <bottom/>
      <diagonal/>
    </border>
    <border>
      <left style="medium">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diagonal/>
    </border>
    <border>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diagonal/>
    </border>
    <border>
      <left style="medium">
        <color auto="1"/>
      </left>
      <right style="thin">
        <color auto="1"/>
      </right>
      <top style="thin">
        <color auto="1"/>
      </top>
      <bottom/>
      <diagonal/>
    </border>
    <border>
      <left style="medium">
        <color auto="1"/>
      </left>
      <right style="medium">
        <color auto="1"/>
      </right>
      <top/>
      <bottom style="medium">
        <color auto="1"/>
      </bottom>
      <diagonal/>
    </border>
    <border>
      <left/>
      <right/>
      <top style="thin">
        <color rgb="FF002060"/>
      </top>
      <bottom style="thin">
        <color rgb="FF002060"/>
      </bottom>
      <diagonal/>
    </border>
    <border>
      <left/>
      <right style="thin">
        <color rgb="FF002060"/>
      </right>
      <top style="thin">
        <color rgb="FF002060"/>
      </top>
      <bottom style="thin">
        <color rgb="FF002060"/>
      </bottom>
      <diagonal/>
    </border>
    <border>
      <left/>
      <right style="medium">
        <color auto="1"/>
      </right>
      <top style="thin">
        <color rgb="FF002060"/>
      </top>
      <bottom style="thin">
        <color rgb="FF002060"/>
      </bottom>
      <diagonal/>
    </border>
    <border>
      <left/>
      <right style="thin">
        <color auto="1"/>
      </right>
      <top style="medium">
        <color indexed="64"/>
      </top>
      <bottom/>
      <diagonal/>
    </border>
    <border>
      <left style="thin">
        <color auto="1"/>
      </left>
      <right style="thin">
        <color auto="1"/>
      </right>
      <top style="medium">
        <color indexed="64"/>
      </top>
      <bottom style="thin">
        <color auto="1"/>
      </bottom>
      <diagonal/>
    </border>
    <border>
      <left/>
      <right style="thin">
        <color theme="0"/>
      </right>
      <top style="medium">
        <color indexed="64"/>
      </top>
      <bottom/>
      <diagonal/>
    </border>
    <border>
      <left style="thin">
        <color theme="0"/>
      </left>
      <right/>
      <top style="medium">
        <color indexed="64"/>
      </top>
      <bottom/>
      <diagonal/>
    </border>
    <border>
      <left style="thin">
        <color auto="1"/>
      </left>
      <right/>
      <top style="medium">
        <color indexed="64"/>
      </top>
      <bottom/>
      <diagonal/>
    </border>
    <border>
      <left style="thin">
        <color auto="1"/>
      </left>
      <right/>
      <top style="medium">
        <color auto="1"/>
      </top>
      <bottom style="thin">
        <color auto="1"/>
      </bottom>
      <diagonal/>
    </border>
    <border>
      <left/>
      <right/>
      <top style="medium">
        <color theme="3"/>
      </top>
      <bottom/>
      <diagonal/>
    </border>
    <border>
      <left style="medium">
        <color theme="3"/>
      </left>
      <right/>
      <top/>
      <bottom/>
      <diagonal/>
    </border>
    <border>
      <left/>
      <right style="medium">
        <color theme="3"/>
      </right>
      <top/>
      <bottom/>
      <diagonal/>
    </border>
    <border>
      <left style="medium">
        <color theme="3"/>
      </left>
      <right/>
      <top style="medium">
        <color theme="3"/>
      </top>
      <bottom style="medium">
        <color theme="3"/>
      </bottom>
      <diagonal/>
    </border>
    <border>
      <left/>
      <right/>
      <top style="medium">
        <color theme="3"/>
      </top>
      <bottom style="medium">
        <color theme="3"/>
      </bottom>
      <diagonal/>
    </border>
    <border>
      <left/>
      <right style="medium">
        <color theme="3"/>
      </right>
      <top style="medium">
        <color theme="3"/>
      </top>
      <bottom style="medium">
        <color theme="3"/>
      </bottom>
      <diagonal/>
    </border>
    <border>
      <left style="thin">
        <color indexed="64"/>
      </left>
      <right style="thin">
        <color indexed="64"/>
      </right>
      <top style="medium">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rgb="FF002060"/>
      </right>
      <top style="thin">
        <color auto="1"/>
      </top>
      <bottom style="thin">
        <color auto="1"/>
      </bottom>
      <diagonal/>
    </border>
    <border>
      <left style="thin">
        <color rgb="FF002060"/>
      </left>
      <right/>
      <top style="thin">
        <color auto="1"/>
      </top>
      <bottom style="thin">
        <color auto="1"/>
      </bottom>
      <diagonal/>
    </border>
    <border>
      <left style="thin">
        <color indexed="64"/>
      </left>
      <right style="medium">
        <color auto="1"/>
      </right>
      <top/>
      <bottom/>
      <diagonal/>
    </border>
    <border>
      <left style="thin">
        <color indexed="64"/>
      </left>
      <right style="medium">
        <color auto="1"/>
      </right>
      <top/>
      <bottom style="medium">
        <color auto="1"/>
      </bottom>
      <diagonal/>
    </border>
    <border>
      <left/>
      <right style="medium">
        <color theme="3"/>
      </right>
      <top style="medium">
        <color indexed="64"/>
      </top>
      <bottom/>
      <diagonal/>
    </border>
    <border>
      <left style="medium">
        <color theme="3"/>
      </left>
      <right/>
      <top style="medium">
        <color indexed="64"/>
      </top>
      <bottom/>
      <diagonal/>
    </border>
    <border>
      <left/>
      <right style="medium">
        <color indexed="64"/>
      </right>
      <top style="medium">
        <color theme="3"/>
      </top>
      <bottom/>
      <diagonal/>
    </border>
    <border>
      <left style="medium">
        <color indexed="64"/>
      </left>
      <right/>
      <top style="medium">
        <color theme="3"/>
      </top>
      <bottom style="medium">
        <color theme="3"/>
      </bottom>
      <diagonal/>
    </border>
    <border>
      <left/>
      <right style="medium">
        <color indexed="64"/>
      </right>
      <top style="medium">
        <color theme="3"/>
      </top>
      <bottom style="medium">
        <color theme="3"/>
      </bottom>
      <diagonal/>
    </border>
    <border>
      <left style="thin">
        <color auto="1"/>
      </left>
      <right style="medium">
        <color indexed="64"/>
      </right>
      <top style="medium">
        <color indexed="64"/>
      </top>
      <bottom style="thin">
        <color auto="1"/>
      </bottom>
      <diagonal/>
    </border>
    <border>
      <left style="medium">
        <color indexed="64"/>
      </left>
      <right style="medium">
        <color indexed="64"/>
      </right>
      <top style="medium">
        <color indexed="64"/>
      </top>
      <bottom/>
      <diagonal/>
    </border>
    <border>
      <left/>
      <right style="thin">
        <color rgb="FFAAAAAA"/>
      </right>
      <top style="thin">
        <color rgb="FFAAAAAA"/>
      </top>
      <bottom/>
      <diagonal/>
    </border>
    <border>
      <left style="medium">
        <color rgb="FF000000"/>
      </left>
      <right/>
      <top/>
      <bottom/>
      <diagonal/>
    </border>
    <border>
      <left/>
      <right style="thin">
        <color rgb="FFAAAAAA"/>
      </right>
      <top/>
      <bottom style="thin">
        <color rgb="FFAAAAAA"/>
      </bottom>
      <diagonal/>
    </border>
    <border>
      <left/>
      <right/>
      <top style="thin">
        <color rgb="FFAAAAAA"/>
      </top>
      <bottom/>
      <diagonal/>
    </border>
    <border>
      <left/>
      <right style="thin">
        <color rgb="FFAAAAAA"/>
      </right>
      <top/>
      <bottom/>
      <diagonal/>
    </border>
    <border>
      <left/>
      <right/>
      <top/>
      <bottom style="thin">
        <color rgb="FFAAAAAA"/>
      </bottom>
      <diagonal/>
    </border>
    <border>
      <left/>
      <right/>
      <top style="thin">
        <color auto="1"/>
      </top>
      <bottom style="double">
        <color indexed="64"/>
      </bottom>
      <diagonal/>
    </border>
    <border>
      <left/>
      <right/>
      <top style="double">
        <color indexed="64"/>
      </top>
      <bottom/>
      <diagonal/>
    </border>
    <border>
      <left/>
      <right/>
      <top/>
      <bottom style="double">
        <color indexed="64"/>
      </bottom>
      <diagonal/>
    </border>
    <border>
      <left/>
      <right style="double">
        <color indexed="64"/>
      </right>
      <top/>
      <bottom/>
      <diagonal/>
    </border>
    <border>
      <left style="medium">
        <color rgb="FF000000"/>
      </left>
      <right style="double">
        <color indexed="64"/>
      </right>
      <top/>
      <bottom/>
      <diagonal/>
    </border>
    <border>
      <left/>
      <right style="double">
        <color indexed="64"/>
      </right>
      <top style="thin">
        <color auto="1"/>
      </top>
      <bottom style="double">
        <color indexed="64"/>
      </bottom>
      <diagonal/>
    </border>
    <border>
      <left/>
      <right style="double">
        <color indexed="64"/>
      </right>
      <top style="thin">
        <color auto="1"/>
      </top>
      <bottom/>
      <diagonal/>
    </border>
    <border>
      <left style="double">
        <color indexed="64"/>
      </left>
      <right style="thin">
        <color auto="1"/>
      </right>
      <top style="double">
        <color indexed="64"/>
      </top>
      <bottom/>
      <diagonal/>
    </border>
    <border>
      <left style="thin">
        <color auto="1"/>
      </left>
      <right/>
      <top style="double">
        <color indexed="64"/>
      </top>
      <bottom/>
      <diagonal/>
    </border>
    <border>
      <left/>
      <right style="thin">
        <color auto="1"/>
      </right>
      <top style="double">
        <color indexed="64"/>
      </top>
      <bottom/>
      <diagonal/>
    </border>
    <border>
      <left style="thin">
        <color auto="1"/>
      </left>
      <right style="double">
        <color indexed="64"/>
      </right>
      <top style="double">
        <color indexed="64"/>
      </top>
      <bottom/>
      <diagonal/>
    </border>
    <border>
      <left style="double">
        <color indexed="64"/>
      </left>
      <right style="thin">
        <color auto="1"/>
      </right>
      <top/>
      <bottom/>
      <diagonal/>
    </border>
    <border>
      <left style="thin">
        <color auto="1"/>
      </left>
      <right style="double">
        <color indexed="64"/>
      </right>
      <top/>
      <bottom/>
      <diagonal/>
    </border>
    <border>
      <left style="double">
        <color indexed="64"/>
      </left>
      <right style="thin">
        <color auto="1"/>
      </right>
      <top/>
      <bottom style="thin">
        <color auto="1"/>
      </bottom>
      <diagonal/>
    </border>
    <border>
      <left style="double">
        <color indexed="64"/>
      </left>
      <right style="thin">
        <color auto="1"/>
      </right>
      <top style="thin">
        <color auto="1"/>
      </top>
      <bottom style="thin">
        <color auto="1"/>
      </bottom>
      <diagonal/>
    </border>
    <border>
      <left style="double">
        <color indexed="64"/>
      </left>
      <right/>
      <top/>
      <bottom style="thin">
        <color auto="1"/>
      </bottom>
      <diagonal/>
    </border>
    <border>
      <left style="thin">
        <color auto="1"/>
      </left>
      <right style="double">
        <color indexed="64"/>
      </right>
      <top/>
      <bottom style="thin">
        <color auto="1"/>
      </bottom>
      <diagonal/>
    </border>
    <border>
      <left style="double">
        <color indexed="64"/>
      </left>
      <right/>
      <top style="thin">
        <color auto="1"/>
      </top>
      <bottom style="double">
        <color indexed="64"/>
      </bottom>
      <diagonal/>
    </border>
    <border>
      <left/>
      <right style="double">
        <color indexed="64"/>
      </right>
      <top style="double">
        <color indexed="64"/>
      </top>
      <bottom/>
      <diagonal/>
    </border>
    <border>
      <left style="double">
        <color indexed="64"/>
      </left>
      <right/>
      <top/>
      <bottom/>
      <diagonal/>
    </border>
    <border>
      <left/>
      <right style="double">
        <color indexed="64"/>
      </right>
      <top/>
      <bottom style="double">
        <color indexed="64"/>
      </bottom>
      <diagonal/>
    </border>
    <border>
      <left style="double">
        <color indexed="64"/>
      </left>
      <right/>
      <top style="thin">
        <color auto="1"/>
      </top>
      <bottom/>
      <diagonal/>
    </border>
    <border>
      <left/>
      <right/>
      <top/>
      <bottom style="double">
        <color theme="1"/>
      </bottom>
      <diagonal/>
    </border>
    <border>
      <left/>
      <right/>
      <top style="double">
        <color theme="1"/>
      </top>
      <bottom/>
      <diagonal/>
    </border>
    <border>
      <left/>
      <right/>
      <top style="double">
        <color theme="1"/>
      </top>
      <bottom style="double">
        <color theme="1"/>
      </bottom>
      <diagonal/>
    </border>
    <border>
      <left/>
      <right style="double">
        <color theme="1"/>
      </right>
      <top/>
      <bottom/>
      <diagonal/>
    </border>
    <border>
      <left style="medium">
        <color rgb="FF000000"/>
      </left>
      <right style="double">
        <color theme="1"/>
      </right>
      <top/>
      <bottom/>
      <diagonal/>
    </border>
    <border>
      <left style="double">
        <color theme="1"/>
      </left>
      <right/>
      <top/>
      <bottom style="double">
        <color theme="1"/>
      </bottom>
      <diagonal/>
    </border>
    <border>
      <left style="double">
        <color theme="1"/>
      </left>
      <right/>
      <top style="double">
        <color theme="1"/>
      </top>
      <bottom style="double">
        <color theme="1"/>
      </bottom>
      <diagonal/>
    </border>
    <border>
      <left style="double">
        <color theme="1"/>
      </left>
      <right/>
      <top style="double">
        <color theme="1"/>
      </top>
      <bottom style="thin">
        <color auto="1"/>
      </bottom>
      <diagonal/>
    </border>
    <border>
      <left/>
      <right style="double">
        <color theme="1"/>
      </right>
      <top style="double">
        <color theme="1"/>
      </top>
      <bottom/>
      <diagonal/>
    </border>
    <border>
      <left style="double">
        <color theme="1"/>
      </left>
      <right/>
      <top style="thin">
        <color auto="1"/>
      </top>
      <bottom style="thin">
        <color auto="1"/>
      </bottom>
      <diagonal/>
    </border>
    <border>
      <left/>
      <right style="double">
        <color theme="1"/>
      </right>
      <top/>
      <bottom style="double">
        <color indexed="64"/>
      </bottom>
      <diagonal/>
    </border>
    <border>
      <left style="double">
        <color theme="1"/>
      </left>
      <right/>
      <top style="thin">
        <color auto="1"/>
      </top>
      <bottom style="double">
        <color theme="1"/>
      </bottom>
      <diagonal/>
    </border>
    <border>
      <left/>
      <right style="double">
        <color theme="1"/>
      </right>
      <top/>
      <bottom style="double">
        <color theme="1"/>
      </bottom>
      <diagonal/>
    </border>
    <border>
      <left style="double">
        <color indexed="64"/>
      </left>
      <right style="double">
        <color theme="1"/>
      </right>
      <top/>
      <bottom/>
      <diagonal/>
    </border>
    <border>
      <left style="double">
        <color theme="1"/>
      </left>
      <right/>
      <top style="double">
        <color theme="1"/>
      </top>
      <bottom/>
      <diagonal/>
    </border>
    <border>
      <left/>
      <right style="double">
        <color indexed="64"/>
      </right>
      <top style="double">
        <color indexed="64"/>
      </top>
      <bottom style="double">
        <color theme="1"/>
      </bottom>
      <diagonal/>
    </border>
    <border>
      <left/>
      <right/>
      <top style="double">
        <color indexed="64"/>
      </top>
      <bottom style="double">
        <color theme="1"/>
      </bottom>
      <diagonal/>
    </border>
    <border>
      <left style="double">
        <color theme="1"/>
      </left>
      <right style="double">
        <color theme="1"/>
      </right>
      <top/>
      <bottom/>
      <diagonal/>
    </border>
    <border>
      <left style="thin">
        <color rgb="FFB2B2B2"/>
      </left>
      <right style="thin">
        <color rgb="FFB2B2B2"/>
      </right>
      <top style="thin">
        <color rgb="FFB2B2B2"/>
      </top>
      <bottom style="thin">
        <color rgb="FFB2B2B2"/>
      </bottom>
      <diagonal/>
    </border>
    <border>
      <left style="medium">
        <color indexed="64"/>
      </left>
      <right/>
      <top style="medium">
        <color theme="3"/>
      </top>
      <bottom/>
      <diagonal/>
    </border>
    <border>
      <left style="medium">
        <color theme="3"/>
      </left>
      <right style="medium">
        <color theme="3"/>
      </right>
      <top style="medium">
        <color theme="3"/>
      </top>
      <bottom style="medium">
        <color theme="3"/>
      </bottom>
      <diagonal/>
    </border>
    <border>
      <left style="medium">
        <color indexed="64"/>
      </left>
      <right style="thin">
        <color auto="1"/>
      </right>
      <top style="medium">
        <color indexed="64"/>
      </top>
      <bottom style="thin">
        <color auto="1"/>
      </bottom>
      <diagonal/>
    </border>
    <border>
      <left style="medium">
        <color indexed="64"/>
      </left>
      <right style="medium">
        <color indexed="64"/>
      </right>
      <top/>
      <bottom/>
      <diagonal/>
    </border>
    <border>
      <left style="thin">
        <color auto="1"/>
      </left>
      <right style="thin">
        <color auto="1"/>
      </right>
      <top/>
      <bottom/>
      <diagonal/>
    </border>
    <border>
      <left style="medium">
        <color indexed="64"/>
      </left>
      <right/>
      <top style="medium">
        <color theme="3"/>
      </top>
      <bottom style="medium">
        <color indexed="64"/>
      </bottom>
      <diagonal/>
    </border>
    <border>
      <left/>
      <right/>
      <top style="medium">
        <color theme="3"/>
      </top>
      <bottom style="medium">
        <color indexed="64"/>
      </bottom>
      <diagonal/>
    </border>
    <border>
      <left/>
      <right style="medium">
        <color theme="3"/>
      </right>
      <top style="medium">
        <color theme="3"/>
      </top>
      <bottom style="medium">
        <color indexed="64"/>
      </bottom>
      <diagonal/>
    </border>
    <border>
      <left style="medium">
        <color indexed="64"/>
      </left>
      <right style="medium">
        <color auto="1"/>
      </right>
      <top style="thin">
        <color auto="1"/>
      </top>
      <bottom/>
      <diagonal/>
    </border>
    <border>
      <left style="medium">
        <color indexed="64"/>
      </left>
      <right style="medium">
        <color indexed="64"/>
      </right>
      <top style="thin">
        <color auto="1"/>
      </top>
      <bottom style="thin">
        <color auto="1"/>
      </bottom>
      <diagonal/>
    </border>
    <border>
      <left style="thin">
        <color auto="1"/>
      </left>
      <right style="thin">
        <color auto="1"/>
      </right>
      <top/>
      <bottom style="medium">
        <color auto="1"/>
      </bottom>
      <diagonal/>
    </border>
    <border>
      <left/>
      <right style="medium">
        <color theme="3"/>
      </right>
      <top/>
      <bottom style="medium">
        <color auto="1"/>
      </bottom>
      <diagonal/>
    </border>
    <border>
      <left/>
      <right style="medium">
        <color auto="1"/>
      </right>
      <top/>
      <bottom style="thin">
        <color auto="1"/>
      </bottom>
      <diagonal/>
    </border>
    <border>
      <left style="thin">
        <color auto="1"/>
      </left>
      <right style="medium">
        <color indexed="64"/>
      </right>
      <top style="medium">
        <color indexed="64"/>
      </top>
      <bottom/>
      <diagonal/>
    </border>
    <border>
      <left style="medium">
        <color theme="8"/>
      </left>
      <right style="medium">
        <color theme="8"/>
      </right>
      <top style="medium">
        <color theme="8"/>
      </top>
      <bottom/>
      <diagonal/>
    </border>
    <border>
      <left style="medium">
        <color theme="8"/>
      </left>
      <right style="medium">
        <color theme="8"/>
      </right>
      <top/>
      <bottom/>
      <diagonal/>
    </border>
    <border>
      <left style="medium">
        <color theme="8"/>
      </left>
      <right style="medium">
        <color theme="8"/>
      </right>
      <top/>
      <bottom style="medium">
        <color theme="8"/>
      </bottom>
      <diagonal/>
    </border>
    <border>
      <left style="medium">
        <color rgb="FF7030A0"/>
      </left>
      <right style="medium">
        <color rgb="FF7030A0"/>
      </right>
      <top style="medium">
        <color rgb="FF7030A0"/>
      </top>
      <bottom/>
      <diagonal/>
    </border>
    <border>
      <left style="medium">
        <color rgb="FF7030A0"/>
      </left>
      <right style="medium">
        <color rgb="FF7030A0"/>
      </right>
      <top/>
      <bottom/>
      <diagonal/>
    </border>
    <border>
      <left style="medium">
        <color rgb="FF7030A0"/>
      </left>
      <right style="medium">
        <color rgb="FF7030A0"/>
      </right>
      <top/>
      <bottom style="medium">
        <color rgb="FF7030A0"/>
      </bottom>
      <diagonal/>
    </border>
    <border>
      <left/>
      <right style="medium">
        <color indexed="64"/>
      </right>
      <top style="medium">
        <color indexed="64"/>
      </top>
      <bottom style="thin">
        <color rgb="FF002060"/>
      </bottom>
      <diagonal/>
    </border>
  </borders>
  <cellStyleXfs count="8">
    <xf numFmtId="0" fontId="0" fillId="0" borderId="0"/>
    <xf numFmtId="42" fontId="1" fillId="0" borderId="0" applyFont="0" applyFill="0" applyBorder="0" applyAlignment="0" applyProtection="0"/>
    <xf numFmtId="0" fontId="4" fillId="0" borderId="0"/>
    <xf numFmtId="0" fontId="8" fillId="0" borderId="0" applyNumberFormat="0" applyFill="0" applyBorder="0" applyAlignment="0" applyProtection="0"/>
    <xf numFmtId="44" fontId="4" fillId="0" borderId="0" applyFont="0" applyFill="0" applyBorder="0" applyAlignment="0" applyProtection="0"/>
    <xf numFmtId="9" fontId="1" fillId="0" borderId="0" applyFont="0" applyFill="0" applyBorder="0" applyAlignment="0" applyProtection="0"/>
    <xf numFmtId="0" fontId="48" fillId="0" borderId="0" applyNumberFormat="0" applyFill="0" applyBorder="0" applyAlignment="0" applyProtection="0"/>
    <xf numFmtId="0" fontId="1" fillId="32" borderId="147" applyNumberFormat="0" applyFont="0" applyAlignment="0" applyProtection="0"/>
  </cellStyleXfs>
  <cellXfs count="1427">
    <xf numFmtId="0" fontId="0" fillId="0" borderId="0" xfId="0"/>
    <xf numFmtId="0" fontId="5" fillId="0" borderId="0" xfId="2" applyFont="1" applyAlignment="1">
      <alignment vertical="center"/>
    </xf>
    <xf numFmtId="0" fontId="5" fillId="0" borderId="0" xfId="2" applyFont="1"/>
    <xf numFmtId="0" fontId="5" fillId="0" borderId="0" xfId="2" applyFont="1" applyBorder="1"/>
    <xf numFmtId="0" fontId="5" fillId="0" borderId="0" xfId="2" applyFont="1" applyFill="1" applyBorder="1"/>
    <xf numFmtId="0" fontId="5" fillId="0" borderId="0" xfId="2" applyFont="1" applyFill="1"/>
    <xf numFmtId="0" fontId="5" fillId="0" borderId="0" xfId="2" applyFont="1" applyAlignment="1">
      <alignment wrapText="1"/>
    </xf>
    <xf numFmtId="0" fontId="11" fillId="0" borderId="0" xfId="2" applyFont="1" applyBorder="1" applyAlignment="1">
      <alignment vertical="center" wrapText="1"/>
    </xf>
    <xf numFmtId="0" fontId="9" fillId="0" borderId="0" xfId="2" applyFont="1"/>
    <xf numFmtId="0" fontId="11" fillId="3" borderId="0" xfId="2" applyFont="1" applyFill="1" applyBorder="1" applyAlignment="1">
      <alignment horizontal="center" vertical="center" wrapText="1"/>
    </xf>
    <xf numFmtId="0" fontId="10" fillId="3" borderId="0" xfId="2" applyFont="1" applyFill="1" applyBorder="1" applyAlignment="1">
      <alignment horizontal="right" vertical="center" wrapText="1"/>
    </xf>
    <xf numFmtId="0" fontId="7" fillId="3" borderId="0" xfId="2" applyFont="1" applyFill="1" applyBorder="1" applyAlignment="1">
      <alignment horizontal="center" vertical="center"/>
    </xf>
    <xf numFmtId="0" fontId="14" fillId="3" borderId="0" xfId="0" applyNumberFormat="1" applyFont="1" applyFill="1" applyBorder="1" applyAlignment="1"/>
    <xf numFmtId="0" fontId="5" fillId="3" borderId="0" xfId="2" applyFont="1" applyFill="1" applyBorder="1"/>
    <xf numFmtId="0" fontId="5" fillId="3" borderId="0" xfId="2" applyFont="1" applyFill="1"/>
    <xf numFmtId="0" fontId="15" fillId="0" borderId="0" xfId="2" applyFont="1" applyAlignment="1">
      <alignment vertical="center"/>
    </xf>
    <xf numFmtId="0" fontId="5" fillId="3" borderId="0" xfId="2" applyFont="1" applyFill="1" applyBorder="1" applyAlignment="1">
      <alignment vertical="center"/>
    </xf>
    <xf numFmtId="0" fontId="5" fillId="3" borderId="0" xfId="2" applyFont="1" applyFill="1" applyAlignment="1">
      <alignment vertical="center"/>
    </xf>
    <xf numFmtId="0" fontId="14" fillId="0" borderId="0" xfId="0" applyFont="1"/>
    <xf numFmtId="0" fontId="2" fillId="0" borderId="0" xfId="0" applyFont="1" applyAlignment="1">
      <alignment horizontal="center" vertical="center"/>
    </xf>
    <xf numFmtId="0" fontId="2" fillId="0" borderId="0" xfId="0" applyFont="1" applyAlignment="1">
      <alignment horizontal="center" vertical="center" wrapText="1"/>
    </xf>
    <xf numFmtId="0" fontId="23" fillId="0" borderId="76" xfId="0" applyFont="1" applyFill="1" applyBorder="1" applyAlignment="1">
      <alignment horizontal="center" vertical="center" wrapText="1"/>
    </xf>
    <xf numFmtId="0" fontId="23" fillId="0" borderId="44" xfId="0" applyFont="1" applyFill="1" applyBorder="1" applyAlignment="1">
      <alignment horizontal="center" vertical="center" wrapText="1"/>
    </xf>
    <xf numFmtId="0" fontId="0" fillId="3" borderId="0" xfId="0" applyFill="1"/>
    <xf numFmtId="0" fontId="3" fillId="3" borderId="0" xfId="0" applyFont="1" applyFill="1"/>
    <xf numFmtId="0" fontId="0" fillId="19" borderId="0" xfId="0" applyFill="1" applyBorder="1"/>
    <xf numFmtId="0" fontId="30" fillId="19" borderId="0" xfId="0" applyFont="1" applyFill="1" applyBorder="1" applyAlignment="1">
      <alignment vertical="center"/>
    </xf>
    <xf numFmtId="0" fontId="0" fillId="0" borderId="0" xfId="0" applyAlignment="1">
      <alignment horizontal="left" vertical="center" wrapText="1" indent="1"/>
    </xf>
    <xf numFmtId="0" fontId="0" fillId="3" borderId="0" xfId="0" applyFill="1" applyAlignment="1">
      <alignment wrapText="1"/>
    </xf>
    <xf numFmtId="0" fontId="41" fillId="0" borderId="0" xfId="0" applyFont="1" applyAlignment="1">
      <alignment horizontal="left" vertical="center" wrapText="1" indent="1"/>
    </xf>
    <xf numFmtId="0" fontId="0" fillId="0" borderId="0" xfId="0" applyAlignment="1">
      <alignment vertical="center"/>
    </xf>
    <xf numFmtId="0" fontId="14" fillId="0" borderId="0" xfId="0" applyFont="1" applyAlignment="1">
      <alignment vertical="center" wrapText="1"/>
    </xf>
    <xf numFmtId="0" fontId="0" fillId="0" borderId="0" xfId="0" applyAlignment="1">
      <alignment vertical="center" wrapText="1"/>
    </xf>
    <xf numFmtId="0" fontId="33" fillId="0" borderId="0" xfId="0" applyFont="1" applyAlignment="1">
      <alignment horizontal="left" vertical="top" wrapText="1"/>
    </xf>
    <xf numFmtId="0" fontId="17" fillId="0" borderId="0" xfId="0" applyFont="1" applyAlignment="1">
      <alignment vertical="top" wrapText="1"/>
    </xf>
    <xf numFmtId="0" fontId="17" fillId="0" borderId="0" xfId="0" applyFont="1" applyAlignment="1">
      <alignment horizontal="left" vertical="top" wrapText="1"/>
    </xf>
    <xf numFmtId="0" fontId="42" fillId="0" borderId="0" xfId="0" applyFont="1" applyAlignment="1">
      <alignment horizontal="center" vertical="center" wrapText="1"/>
    </xf>
    <xf numFmtId="0" fontId="16" fillId="0" borderId="0" xfId="0" applyFont="1" applyAlignment="1">
      <alignment horizontal="center" vertical="center"/>
    </xf>
    <xf numFmtId="0" fontId="16" fillId="0" borderId="0" xfId="0" applyFont="1" applyAlignment="1">
      <alignment horizontal="center" vertical="center" wrapText="1"/>
    </xf>
    <xf numFmtId="0" fontId="41" fillId="0" borderId="0" xfId="0" applyFont="1" applyAlignment="1">
      <alignment vertical="center" wrapText="1"/>
    </xf>
    <xf numFmtId="0" fontId="0" fillId="0" borderId="0" xfId="0" applyAlignment="1">
      <alignment horizontal="center" vertical="center"/>
    </xf>
    <xf numFmtId="0" fontId="17" fillId="0" borderId="0" xfId="0" applyFont="1" applyAlignment="1">
      <alignment vertical="center"/>
    </xf>
    <xf numFmtId="0" fontId="17" fillId="0" borderId="0" xfId="0" applyFont="1" applyAlignment="1">
      <alignment horizontal="center" vertical="center"/>
    </xf>
    <xf numFmtId="0" fontId="0" fillId="0" borderId="0" xfId="0" applyAlignment="1">
      <alignment horizontal="center" vertical="center" wrapText="1"/>
    </xf>
    <xf numFmtId="0" fontId="17" fillId="0" borderId="0" xfId="0" applyFont="1" applyAlignment="1">
      <alignment horizontal="center" vertical="center" wrapText="1"/>
    </xf>
    <xf numFmtId="0" fontId="0" fillId="19" borderId="0" xfId="0" applyFill="1" applyBorder="1" applyAlignment="1">
      <alignment vertical="center"/>
    </xf>
    <xf numFmtId="0" fontId="0" fillId="19" borderId="6" xfId="0" applyFill="1" applyBorder="1"/>
    <xf numFmtId="0" fontId="0" fillId="19" borderId="7" xfId="0" applyFill="1" applyBorder="1"/>
    <xf numFmtId="0" fontId="0" fillId="19" borderId="43" xfId="0" applyFill="1" applyBorder="1"/>
    <xf numFmtId="0" fontId="0" fillId="19" borderId="44" xfId="0" applyFill="1" applyBorder="1"/>
    <xf numFmtId="0" fontId="0" fillId="19" borderId="45" xfId="0" applyFill="1" applyBorder="1"/>
    <xf numFmtId="0" fontId="0" fillId="19" borderId="30" xfId="0" applyFill="1" applyBorder="1"/>
    <xf numFmtId="0" fontId="0" fillId="19" borderId="31" xfId="0" applyFill="1" applyBorder="1"/>
    <xf numFmtId="0" fontId="0" fillId="19" borderId="32" xfId="0" applyFill="1" applyBorder="1"/>
    <xf numFmtId="0" fontId="6" fillId="3" borderId="0" xfId="2" applyFont="1" applyFill="1" applyBorder="1" applyAlignment="1">
      <alignment vertical="center"/>
    </xf>
    <xf numFmtId="14" fontId="5" fillId="3" borderId="0" xfId="2" applyNumberFormat="1" applyFont="1" applyFill="1"/>
    <xf numFmtId="0" fontId="5" fillId="3" borderId="0" xfId="2" applyFont="1" applyFill="1" applyAlignment="1">
      <alignment vertical="center" wrapText="1"/>
    </xf>
    <xf numFmtId="0" fontId="5" fillId="3" borderId="0" xfId="2" applyFont="1" applyFill="1" applyAlignment="1">
      <alignment wrapText="1"/>
    </xf>
    <xf numFmtId="0" fontId="11" fillId="3" borderId="0" xfId="2" applyFont="1" applyFill="1" applyBorder="1" applyAlignment="1">
      <alignment vertical="center" wrapText="1"/>
    </xf>
    <xf numFmtId="0" fontId="9" fillId="3" borderId="0" xfId="2" applyFont="1" applyFill="1"/>
    <xf numFmtId="0" fontId="15" fillId="3" borderId="0" xfId="2" applyFont="1" applyFill="1"/>
    <xf numFmtId="0" fontId="49" fillId="0" borderId="0" xfId="0" applyFont="1" applyFill="1" applyBorder="1" applyAlignment="1"/>
    <xf numFmtId="0" fontId="49" fillId="27" borderId="103" xfId="0" applyFont="1" applyFill="1" applyBorder="1" applyAlignment="1"/>
    <xf numFmtId="0" fontId="49" fillId="0" borderId="0" xfId="0" applyNumberFormat="1" applyFont="1" applyFill="1" applyBorder="1" applyAlignment="1"/>
    <xf numFmtId="0" fontId="49" fillId="27" borderId="0" xfId="0" applyFont="1" applyFill="1" applyBorder="1" applyAlignment="1">
      <alignment vertical="center"/>
    </xf>
    <xf numFmtId="0" fontId="49" fillId="27" borderId="105" xfId="0" applyFont="1" applyFill="1" applyBorder="1" applyAlignment="1">
      <alignment vertical="center"/>
    </xf>
    <xf numFmtId="0" fontId="49" fillId="27" borderId="102" xfId="0" applyFont="1" applyFill="1" applyBorder="1" applyAlignment="1"/>
    <xf numFmtId="0" fontId="49" fillId="27" borderId="0" xfId="0" applyFont="1" applyFill="1" applyBorder="1" applyAlignment="1"/>
    <xf numFmtId="0" fontId="49" fillId="27" borderId="105" xfId="0" applyFont="1" applyFill="1" applyBorder="1" applyAlignment="1"/>
    <xf numFmtId="0" fontId="49" fillId="27" borderId="102" xfId="0" applyNumberFormat="1" applyFont="1" applyFill="1" applyBorder="1" applyAlignment="1"/>
    <xf numFmtId="0" fontId="49" fillId="27" borderId="106" xfId="0" applyFont="1" applyFill="1" applyBorder="1" applyAlignment="1"/>
    <xf numFmtId="0" fontId="49" fillId="27" borderId="104" xfId="0" applyNumberFormat="1" applyFont="1" applyFill="1" applyBorder="1" applyAlignment="1"/>
    <xf numFmtId="0" fontId="49" fillId="27" borderId="101" xfId="0" applyNumberFormat="1" applyFont="1" applyFill="1" applyBorder="1" applyAlignment="1"/>
    <xf numFmtId="49" fontId="12" fillId="27" borderId="102" xfId="0" applyNumberFormat="1" applyFont="1" applyFill="1" applyBorder="1" applyAlignment="1">
      <alignment horizontal="justify" vertical="center"/>
    </xf>
    <xf numFmtId="0" fontId="51" fillId="0" borderId="0" xfId="0" applyFont="1" applyAlignment="1">
      <alignment horizontal="center" vertical="center"/>
    </xf>
    <xf numFmtId="0" fontId="52" fillId="0" borderId="0" xfId="0" applyFont="1" applyAlignment="1">
      <alignment horizontal="center" vertical="center"/>
    </xf>
    <xf numFmtId="0" fontId="8" fillId="0" borderId="0" xfId="3" applyAlignment="1">
      <alignment horizontal="center" vertical="center"/>
    </xf>
    <xf numFmtId="0" fontId="53" fillId="15" borderId="107" xfId="0" applyFont="1" applyFill="1" applyBorder="1" applyAlignment="1">
      <alignment vertical="top" wrapText="1"/>
    </xf>
    <xf numFmtId="0" fontId="49" fillId="3" borderId="0" xfId="0" applyFont="1" applyFill="1" applyBorder="1" applyAlignment="1"/>
    <xf numFmtId="0" fontId="49" fillId="0" borderId="0" xfId="0" applyFont="1" applyFill="1" applyBorder="1" applyAlignment="1">
      <alignment vertical="center"/>
    </xf>
    <xf numFmtId="0" fontId="57" fillId="0" borderId="0" xfId="0" applyFont="1" applyFill="1" applyBorder="1" applyAlignment="1">
      <alignment vertical="center"/>
    </xf>
    <xf numFmtId="0" fontId="53" fillId="27" borderId="0" xfId="0" applyFont="1" applyFill="1" applyBorder="1" applyAlignment="1">
      <alignment vertical="center" wrapText="1"/>
    </xf>
    <xf numFmtId="0" fontId="53" fillId="27" borderId="105" xfId="0" applyFont="1" applyFill="1" applyBorder="1" applyAlignment="1">
      <alignment vertical="center" wrapText="1"/>
    </xf>
    <xf numFmtId="0" fontId="53" fillId="0" borderId="0" xfId="0" applyFont="1" applyFill="1" applyBorder="1" applyAlignment="1">
      <alignment vertical="center" wrapText="1"/>
    </xf>
    <xf numFmtId="0" fontId="13" fillId="9" borderId="23" xfId="2" applyFont="1" applyFill="1" applyBorder="1" applyAlignment="1">
      <alignment horizontal="center" vertical="center"/>
    </xf>
    <xf numFmtId="0" fontId="54" fillId="11" borderId="109" xfId="0" applyFont="1" applyFill="1" applyBorder="1" applyAlignment="1">
      <alignment horizontal="center" vertical="center" wrapText="1"/>
    </xf>
    <xf numFmtId="0" fontId="49" fillId="27" borderId="110" xfId="0" applyFont="1" applyFill="1" applyBorder="1" applyAlignment="1"/>
    <xf numFmtId="0" fontId="53" fillId="3" borderId="21" xfId="0" applyFont="1" applyFill="1" applyBorder="1" applyAlignment="1">
      <alignment horizontal="center" wrapText="1"/>
    </xf>
    <xf numFmtId="0" fontId="53" fillId="3" borderId="22" xfId="0" applyFont="1" applyFill="1" applyBorder="1" applyAlignment="1">
      <alignment horizontal="center" wrapText="1"/>
    </xf>
    <xf numFmtId="0" fontId="49" fillId="27" borderId="19" xfId="0" applyFont="1" applyFill="1" applyBorder="1" applyAlignment="1">
      <alignment horizontal="center"/>
    </xf>
    <xf numFmtId="0" fontId="53" fillId="3" borderId="115" xfId="0" applyFont="1" applyFill="1" applyBorder="1" applyAlignment="1">
      <alignment horizontal="center" wrapText="1"/>
    </xf>
    <xf numFmtId="0" fontId="53" fillId="3" borderId="116" xfId="0" applyFont="1" applyFill="1" applyBorder="1" applyAlignment="1">
      <alignment horizontal="center" wrapText="1"/>
    </xf>
    <xf numFmtId="0" fontId="50" fillId="3" borderId="121" xfId="0" applyNumberFormat="1" applyFont="1" applyFill="1" applyBorder="1" applyAlignment="1">
      <alignment vertical="top"/>
    </xf>
    <xf numFmtId="0" fontId="50" fillId="3" borderId="121" xfId="0" applyNumberFormat="1" applyFont="1" applyFill="1" applyBorder="1" applyAlignment="1">
      <alignment vertical="top" wrapText="1"/>
    </xf>
    <xf numFmtId="0" fontId="49" fillId="27" borderId="111" xfId="0" applyFont="1" applyFill="1" applyBorder="1" applyAlignment="1">
      <alignment vertical="center"/>
    </xf>
    <xf numFmtId="0" fontId="49" fillId="3" borderId="126" xfId="0" applyFont="1" applyFill="1" applyBorder="1" applyAlignment="1"/>
    <xf numFmtId="0" fontId="54" fillId="15" borderId="0" xfId="0" applyFont="1" applyFill="1" applyBorder="1" applyAlignment="1">
      <alignment horizontal="center" vertical="center" wrapText="1"/>
    </xf>
    <xf numFmtId="0" fontId="54" fillId="15" borderId="129" xfId="0" applyFont="1" applyFill="1" applyBorder="1" applyAlignment="1">
      <alignment horizontal="center" vertical="center" wrapText="1"/>
    </xf>
    <xf numFmtId="0" fontId="54" fillId="15" borderId="131" xfId="0" applyFont="1" applyFill="1" applyBorder="1" applyAlignment="1">
      <alignment horizontal="center" vertical="center" wrapText="1"/>
    </xf>
    <xf numFmtId="0" fontId="49" fillId="27" borderId="133" xfId="0" applyFont="1" applyFill="1" applyBorder="1" applyAlignment="1"/>
    <xf numFmtId="0" fontId="0" fillId="0" borderId="132" xfId="0" applyBorder="1"/>
    <xf numFmtId="0" fontId="54" fillId="15" borderId="135" xfId="0" applyFont="1" applyFill="1" applyBorder="1" applyAlignment="1">
      <alignment horizontal="center" vertical="center" wrapText="1"/>
    </xf>
    <xf numFmtId="0" fontId="53" fillId="11" borderId="0" xfId="0" applyFont="1" applyFill="1" applyBorder="1" applyAlignment="1">
      <alignment vertical="top" wrapText="1"/>
    </xf>
    <xf numFmtId="0" fontId="54" fillId="11" borderId="0" xfId="0" applyFont="1" applyFill="1" applyBorder="1" applyAlignment="1">
      <alignment horizontal="center" vertical="center" wrapText="1"/>
    </xf>
    <xf numFmtId="0" fontId="0" fillId="3" borderId="142" xfId="0" applyFill="1" applyBorder="1"/>
    <xf numFmtId="0" fontId="53" fillId="11" borderId="131" xfId="0" applyFont="1" applyFill="1" applyBorder="1" applyAlignment="1">
      <alignment vertical="top" wrapText="1"/>
    </xf>
    <xf numFmtId="0" fontId="54" fillId="10" borderId="134" xfId="0" applyFont="1" applyFill="1" applyBorder="1" applyAlignment="1">
      <alignment horizontal="center" vertical="center" wrapText="1"/>
    </xf>
    <xf numFmtId="0" fontId="53" fillId="10" borderId="129" xfId="0" applyFont="1" applyFill="1" applyBorder="1" applyAlignment="1">
      <alignment horizontal="center" vertical="top" wrapText="1"/>
    </xf>
    <xf numFmtId="0" fontId="49" fillId="27" borderId="146" xfId="0" applyFont="1" applyFill="1" applyBorder="1" applyAlignment="1"/>
    <xf numFmtId="0" fontId="49" fillId="27" borderId="102" xfId="0" applyFont="1" applyFill="1" applyBorder="1" applyAlignment="1">
      <alignment vertical="center" wrapText="1"/>
    </xf>
    <xf numFmtId="0" fontId="49" fillId="27" borderId="0" xfId="0" applyFont="1" applyFill="1" applyBorder="1" applyAlignment="1">
      <alignment vertical="center" wrapText="1"/>
    </xf>
    <xf numFmtId="0" fontId="49" fillId="27" borderId="105" xfId="0" applyFont="1" applyFill="1" applyBorder="1" applyAlignment="1">
      <alignment vertical="center" wrapText="1"/>
    </xf>
    <xf numFmtId="0" fontId="49" fillId="0" borderId="0" xfId="0" applyFont="1" applyFill="1" applyBorder="1" applyAlignment="1">
      <alignment vertical="center" wrapText="1"/>
    </xf>
    <xf numFmtId="0" fontId="5" fillId="3" borderId="0" xfId="2" applyFont="1" applyFill="1" applyAlignment="1">
      <alignment horizontal="center" vertical="top"/>
    </xf>
    <xf numFmtId="0" fontId="5" fillId="0" borderId="0" xfId="2" applyFont="1" applyAlignment="1">
      <alignment horizontal="center" vertical="top"/>
    </xf>
    <xf numFmtId="165" fontId="44" fillId="3" borderId="99" xfId="2" applyNumberFormat="1" applyFont="1" applyFill="1" applyBorder="1" applyAlignment="1">
      <alignment vertical="center" wrapText="1"/>
    </xf>
    <xf numFmtId="165" fontId="44" fillId="3" borderId="58" xfId="2" applyNumberFormat="1" applyFont="1" applyFill="1" applyBorder="1" applyAlignment="1">
      <alignment vertical="center" wrapText="1"/>
    </xf>
    <xf numFmtId="165" fontId="45" fillId="24" borderId="58" xfId="5" applyNumberFormat="1" applyFont="1" applyFill="1" applyBorder="1" applyAlignment="1">
      <alignment vertical="center" wrapText="1"/>
    </xf>
    <xf numFmtId="165" fontId="45" fillId="6" borderId="58" xfId="5" applyNumberFormat="1" applyFont="1" applyFill="1" applyBorder="1" applyAlignment="1">
      <alignment vertical="center" wrapText="1"/>
    </xf>
    <xf numFmtId="165" fontId="45" fillId="25" borderId="67" xfId="2" applyNumberFormat="1" applyFont="1" applyFill="1" applyBorder="1" applyAlignment="1">
      <alignment vertical="center" wrapText="1"/>
    </xf>
    <xf numFmtId="0" fontId="2" fillId="19" borderId="31" xfId="0" applyFont="1" applyFill="1" applyBorder="1" applyAlignment="1">
      <alignment horizontal="center" vertical="center" wrapText="1"/>
    </xf>
    <xf numFmtId="0" fontId="29" fillId="19" borderId="31" xfId="0" applyFont="1" applyFill="1" applyBorder="1" applyAlignment="1"/>
    <xf numFmtId="0" fontId="3" fillId="19" borderId="0" xfId="0" applyFont="1" applyFill="1" applyBorder="1"/>
    <xf numFmtId="0" fontId="70" fillId="19" borderId="0" xfId="0" applyFont="1" applyFill="1" applyBorder="1" applyAlignment="1">
      <alignment vertical="center"/>
    </xf>
    <xf numFmtId="0" fontId="30" fillId="19" borderId="31" xfId="0" applyFont="1" applyFill="1" applyBorder="1" applyAlignment="1">
      <alignment vertical="center"/>
    </xf>
    <xf numFmtId="1" fontId="46" fillId="3" borderId="30" xfId="0" applyNumberFormat="1" applyFont="1" applyFill="1" applyBorder="1" applyAlignment="1">
      <alignment vertical="center"/>
    </xf>
    <xf numFmtId="1" fontId="46" fillId="3" borderId="32" xfId="0" applyNumberFormat="1" applyFont="1" applyFill="1" applyBorder="1" applyAlignment="1">
      <alignment vertical="center"/>
    </xf>
    <xf numFmtId="1" fontId="47" fillId="34" borderId="71" xfId="0" applyNumberFormat="1" applyFont="1" applyFill="1" applyBorder="1" applyAlignment="1">
      <alignment horizontal="center" vertical="center" wrapText="1"/>
    </xf>
    <xf numFmtId="0" fontId="0" fillId="19" borderId="44" xfId="0" applyFill="1" applyBorder="1" applyAlignment="1">
      <alignment wrapText="1"/>
    </xf>
    <xf numFmtId="0" fontId="0" fillId="19" borderId="7" xfId="0" applyFill="1" applyBorder="1" applyAlignment="1">
      <alignment wrapText="1"/>
    </xf>
    <xf numFmtId="0" fontId="0" fillId="19" borderId="45" xfId="0" applyFill="1" applyBorder="1" applyAlignment="1">
      <alignment wrapText="1"/>
    </xf>
    <xf numFmtId="0" fontId="0" fillId="19" borderId="31" xfId="0" applyFill="1" applyBorder="1" applyAlignment="1">
      <alignment wrapText="1"/>
    </xf>
    <xf numFmtId="0" fontId="0" fillId="19" borderId="32" xfId="0" applyFill="1" applyBorder="1" applyAlignment="1">
      <alignment wrapText="1"/>
    </xf>
    <xf numFmtId="0" fontId="28" fillId="3" borderId="30" xfId="0" applyFont="1" applyFill="1" applyBorder="1" applyAlignment="1"/>
    <xf numFmtId="0" fontId="28" fillId="3" borderId="31" xfId="0" applyFont="1" applyFill="1" applyBorder="1" applyAlignment="1"/>
    <xf numFmtId="0" fontId="28" fillId="3" borderId="6" xfId="0" applyFont="1" applyFill="1" applyBorder="1" applyAlignment="1"/>
    <xf numFmtId="0" fontId="28" fillId="3" borderId="0" xfId="0" applyFont="1" applyFill="1" applyBorder="1" applyAlignment="1"/>
    <xf numFmtId="165" fontId="44" fillId="3" borderId="56" xfId="2" applyNumberFormat="1" applyFont="1" applyFill="1" applyBorder="1" applyAlignment="1">
      <alignment vertical="center" wrapText="1"/>
    </xf>
    <xf numFmtId="165" fontId="45" fillId="24" borderId="67" xfId="5" applyNumberFormat="1" applyFont="1" applyFill="1" applyBorder="1" applyAlignment="1">
      <alignment vertical="center" wrapText="1"/>
    </xf>
    <xf numFmtId="1" fontId="46" fillId="0" borderId="100" xfId="0" applyNumberFormat="1" applyFont="1" applyFill="1" applyBorder="1" applyAlignment="1">
      <alignment vertical="center"/>
    </xf>
    <xf numFmtId="0" fontId="5" fillId="3" borderId="0" xfId="2" applyFont="1" applyFill="1" applyProtection="1"/>
    <xf numFmtId="0" fontId="5" fillId="0" borderId="0" xfId="2" applyFont="1" applyProtection="1"/>
    <xf numFmtId="0" fontId="2" fillId="3" borderId="0" xfId="0" applyFont="1" applyFill="1" applyBorder="1"/>
    <xf numFmtId="0" fontId="0" fillId="3" borderId="0" xfId="0" applyFont="1" applyFill="1" applyBorder="1"/>
    <xf numFmtId="0" fontId="5" fillId="3" borderId="0" xfId="2" applyFont="1" applyFill="1" applyAlignment="1">
      <alignment horizontal="right" vertical="center"/>
    </xf>
    <xf numFmtId="0" fontId="5" fillId="0" borderId="0" xfId="2" applyFont="1" applyAlignment="1">
      <alignment horizontal="right" vertical="center"/>
    </xf>
    <xf numFmtId="0" fontId="15" fillId="0" borderId="0" xfId="2" applyFont="1" applyAlignment="1">
      <alignment horizontal="right" vertical="center"/>
    </xf>
    <xf numFmtId="0" fontId="5" fillId="3" borderId="0" xfId="2" applyFont="1" applyFill="1" applyBorder="1" applyAlignment="1">
      <alignment horizontal="right" vertical="center"/>
    </xf>
    <xf numFmtId="0" fontId="81" fillId="0" borderId="23" xfId="0" applyFont="1" applyFill="1" applyBorder="1" applyAlignment="1" applyProtection="1">
      <alignment horizontal="center" vertical="center"/>
    </xf>
    <xf numFmtId="0" fontId="82" fillId="3" borderId="23" xfId="0" applyFont="1" applyFill="1" applyBorder="1" applyAlignment="1">
      <alignment vertical="center" wrapText="1"/>
    </xf>
    <xf numFmtId="14" fontId="81" fillId="0" borderId="23" xfId="0" applyNumberFormat="1" applyFont="1" applyFill="1" applyBorder="1" applyAlignment="1" applyProtection="1">
      <alignment horizontal="center" vertical="center"/>
    </xf>
    <xf numFmtId="0" fontId="13" fillId="3" borderId="23" xfId="2" applyFont="1" applyFill="1" applyBorder="1" applyAlignment="1">
      <alignment horizontal="left" vertical="center"/>
    </xf>
    <xf numFmtId="1" fontId="46" fillId="3" borderId="31" xfId="0" applyNumberFormat="1" applyFont="1" applyFill="1" applyBorder="1" applyAlignment="1">
      <alignment vertical="center"/>
    </xf>
    <xf numFmtId="0" fontId="0" fillId="0" borderId="0" xfId="0" applyAlignment="1">
      <alignment horizontal="center"/>
    </xf>
    <xf numFmtId="0" fontId="13" fillId="3" borderId="57" xfId="2" applyFont="1" applyFill="1" applyBorder="1" applyAlignment="1">
      <alignment horizontal="left" vertical="center"/>
    </xf>
    <xf numFmtId="0" fontId="82" fillId="3" borderId="57" xfId="0" applyFont="1" applyFill="1" applyBorder="1" applyAlignment="1">
      <alignment vertical="center" wrapText="1"/>
    </xf>
    <xf numFmtId="14" fontId="81" fillId="0" borderId="57" xfId="0" applyNumberFormat="1" applyFont="1" applyFill="1" applyBorder="1" applyAlignment="1" applyProtection="1">
      <alignment horizontal="center" vertical="center"/>
    </xf>
    <xf numFmtId="0" fontId="81" fillId="0" borderId="57" xfId="0" applyFont="1" applyFill="1" applyBorder="1" applyAlignment="1" applyProtection="1">
      <alignment horizontal="center" vertical="center"/>
    </xf>
    <xf numFmtId="166" fontId="72" fillId="9" borderId="23" xfId="0" applyNumberFormat="1" applyFont="1" applyFill="1" applyBorder="1" applyAlignment="1">
      <alignment horizontal="center" vertical="center" wrapText="1"/>
    </xf>
    <xf numFmtId="166" fontId="72" fillId="3" borderId="23" xfId="0" applyNumberFormat="1" applyFont="1" applyFill="1" applyBorder="1" applyAlignment="1">
      <alignment horizontal="center" vertical="center"/>
    </xf>
    <xf numFmtId="3" fontId="72" fillId="3" borderId="23" xfId="0" applyNumberFormat="1" applyFont="1" applyFill="1" applyBorder="1" applyAlignment="1">
      <alignment horizontal="center" vertical="center"/>
    </xf>
    <xf numFmtId="3" fontId="72" fillId="9" borderId="23" xfId="0" applyNumberFormat="1" applyFont="1" applyFill="1" applyBorder="1" applyAlignment="1">
      <alignment horizontal="center" vertical="center" wrapText="1"/>
    </xf>
    <xf numFmtId="0" fontId="27" fillId="3" borderId="23" xfId="2" applyFont="1" applyFill="1" applyBorder="1" applyAlignment="1">
      <alignment horizontal="center" vertical="center" wrapText="1"/>
    </xf>
    <xf numFmtId="166" fontId="72" fillId="3" borderId="23" xfId="0" applyNumberFormat="1" applyFont="1" applyFill="1" applyBorder="1" applyAlignment="1">
      <alignment horizontal="center" vertical="center" wrapText="1"/>
    </xf>
    <xf numFmtId="0" fontId="71" fillId="29" borderId="149" xfId="7" applyFont="1" applyFill="1" applyBorder="1" applyAlignment="1">
      <alignment vertical="center"/>
    </xf>
    <xf numFmtId="6" fontId="83" fillId="19" borderId="0" xfId="0" applyNumberFormat="1" applyFont="1" applyFill="1" applyBorder="1" applyAlignment="1">
      <alignment vertical="center"/>
    </xf>
    <xf numFmtId="166" fontId="51" fillId="19" borderId="55" xfId="0" applyNumberFormat="1" applyFont="1" applyFill="1" applyBorder="1" applyAlignment="1">
      <alignment horizontal="center" vertical="center"/>
    </xf>
    <xf numFmtId="166" fontId="51" fillId="19" borderId="55" xfId="0" applyNumberFormat="1" applyFont="1" applyFill="1" applyBorder="1" applyAlignment="1">
      <alignment horizontal="center" vertical="center" wrapText="1"/>
    </xf>
    <xf numFmtId="166" fontId="51" fillId="19" borderId="54" xfId="0" applyNumberFormat="1" applyFont="1" applyFill="1" applyBorder="1" applyAlignment="1">
      <alignment horizontal="center" vertical="center"/>
    </xf>
    <xf numFmtId="166" fontId="51" fillId="19" borderId="56" xfId="0" applyNumberFormat="1" applyFont="1" applyFill="1" applyBorder="1" applyAlignment="1">
      <alignment horizontal="center" vertical="center" wrapText="1"/>
    </xf>
    <xf numFmtId="166" fontId="72" fillId="9" borderId="24" xfId="0" applyNumberFormat="1" applyFont="1" applyFill="1" applyBorder="1" applyAlignment="1">
      <alignment horizontal="center" vertical="center" wrapText="1"/>
    </xf>
    <xf numFmtId="166" fontId="73" fillId="9" borderId="58" xfId="0" applyNumberFormat="1" applyFont="1" applyFill="1" applyBorder="1" applyAlignment="1">
      <alignment horizontal="center" vertical="center" wrapText="1"/>
    </xf>
    <xf numFmtId="166" fontId="72" fillId="3" borderId="24" xfId="0" applyNumberFormat="1" applyFont="1" applyFill="1" applyBorder="1" applyAlignment="1">
      <alignment horizontal="center" vertical="center"/>
    </xf>
    <xf numFmtId="166" fontId="73" fillId="3" borderId="58" xfId="0" applyNumberFormat="1" applyFont="1" applyFill="1" applyBorder="1" applyAlignment="1">
      <alignment horizontal="center" vertical="center"/>
    </xf>
    <xf numFmtId="166" fontId="73" fillId="3" borderId="58" xfId="0" applyNumberFormat="1" applyFont="1" applyFill="1" applyBorder="1" applyAlignment="1">
      <alignment horizontal="center" vertical="center" wrapText="1"/>
    </xf>
    <xf numFmtId="3" fontId="72" fillId="3" borderId="24" xfId="0" applyNumberFormat="1" applyFont="1" applyFill="1" applyBorder="1" applyAlignment="1">
      <alignment horizontal="center" vertical="center"/>
    </xf>
    <xf numFmtId="3" fontId="72" fillId="9" borderId="24" xfId="0" applyNumberFormat="1" applyFont="1" applyFill="1" applyBorder="1" applyAlignment="1">
      <alignment horizontal="center" vertical="center" wrapText="1"/>
    </xf>
    <xf numFmtId="3" fontId="73" fillId="9" borderId="58" xfId="0" applyNumberFormat="1" applyFont="1" applyFill="1" applyBorder="1" applyAlignment="1">
      <alignment horizontal="center" vertical="center" wrapText="1"/>
    </xf>
    <xf numFmtId="3" fontId="73" fillId="3" borderId="58" xfId="0" applyNumberFormat="1" applyFont="1" applyFill="1" applyBorder="1" applyAlignment="1">
      <alignment horizontal="center" vertical="center"/>
    </xf>
    <xf numFmtId="3" fontId="73" fillId="3" borderId="58" xfId="0" applyNumberFormat="1" applyFont="1" applyFill="1" applyBorder="1" applyAlignment="1">
      <alignment horizontal="center" vertical="center" wrapText="1"/>
    </xf>
    <xf numFmtId="0" fontId="31" fillId="25" borderId="100" xfId="0" applyFont="1" applyFill="1" applyBorder="1" applyAlignment="1">
      <alignment horizontal="center" vertical="center" wrapText="1"/>
    </xf>
    <xf numFmtId="0" fontId="51" fillId="19" borderId="157" xfId="0" applyFont="1" applyFill="1" applyBorder="1" applyAlignment="1">
      <alignment horizontal="center" vertical="center" wrapText="1"/>
    </xf>
    <xf numFmtId="3" fontId="74" fillId="9" borderId="157" xfId="0" applyNumberFormat="1" applyFont="1" applyFill="1" applyBorder="1" applyAlignment="1">
      <alignment horizontal="center" vertical="center" wrapText="1"/>
    </xf>
    <xf numFmtId="3" fontId="74" fillId="3" borderId="157" xfId="0" applyNumberFormat="1" applyFont="1" applyFill="1" applyBorder="1" applyAlignment="1">
      <alignment horizontal="center" vertical="center"/>
    </xf>
    <xf numFmtId="3" fontId="74" fillId="3" borderId="157" xfId="0" applyNumberFormat="1" applyFont="1" applyFill="1" applyBorder="1" applyAlignment="1">
      <alignment horizontal="center" vertical="center" wrapText="1"/>
    </xf>
    <xf numFmtId="0" fontId="43" fillId="3" borderId="9" xfId="2" applyFont="1" applyFill="1" applyBorder="1" applyAlignment="1">
      <alignment horizontal="center" vertical="center" wrapText="1"/>
    </xf>
    <xf numFmtId="0" fontId="29" fillId="19" borderId="0" xfId="0" applyFont="1" applyFill="1" applyBorder="1" applyAlignment="1"/>
    <xf numFmtId="0" fontId="0" fillId="3" borderId="0" xfId="0" applyFill="1" applyBorder="1" applyAlignment="1">
      <alignment wrapText="1"/>
    </xf>
    <xf numFmtId="0" fontId="2" fillId="0" borderId="0" xfId="0" applyFont="1" applyAlignment="1">
      <alignment horizontal="center" vertical="center"/>
    </xf>
    <xf numFmtId="0" fontId="0" fillId="0" borderId="0" xfId="0" applyFont="1" applyAlignment="1">
      <alignment vertical="center" wrapText="1"/>
    </xf>
    <xf numFmtId="0" fontId="49" fillId="3" borderId="0" xfId="0" applyNumberFormat="1" applyFont="1" applyFill="1" applyBorder="1" applyAlignment="1"/>
    <xf numFmtId="0" fontId="59" fillId="3" borderId="0" xfId="0" applyFont="1" applyFill="1" applyBorder="1" applyAlignment="1">
      <alignment vertical="center" wrapText="1"/>
    </xf>
    <xf numFmtId="0" fontId="58" fillId="3" borderId="0" xfId="0" applyNumberFormat="1" applyFont="1" applyFill="1" applyBorder="1" applyAlignment="1">
      <alignment horizontal="left"/>
    </xf>
    <xf numFmtId="0" fontId="56" fillId="3" borderId="0" xfId="0" applyFont="1" applyFill="1" applyBorder="1" applyAlignment="1">
      <alignment horizontal="center" vertical="center" wrapText="1"/>
    </xf>
    <xf numFmtId="0" fontId="58" fillId="3" borderId="0" xfId="0" applyFont="1" applyFill="1" applyBorder="1" applyAlignment="1"/>
    <xf numFmtId="0" fontId="87" fillId="11" borderId="32" xfId="0" applyFont="1" applyFill="1" applyBorder="1" applyAlignment="1">
      <alignment horizontal="center" vertical="center" wrapText="1"/>
    </xf>
    <xf numFmtId="0" fontId="87" fillId="18" borderId="32" xfId="0" applyFont="1" applyFill="1" applyBorder="1" applyAlignment="1">
      <alignment horizontal="center" vertical="center" wrapText="1"/>
    </xf>
    <xf numFmtId="0" fontId="87" fillId="11" borderId="10" xfId="0" applyFont="1" applyFill="1" applyBorder="1" applyAlignment="1">
      <alignment horizontal="center" vertical="center" wrapText="1"/>
    </xf>
    <xf numFmtId="0" fontId="87" fillId="18" borderId="10" xfId="0" applyFont="1" applyFill="1" applyBorder="1" applyAlignment="1">
      <alignment horizontal="center" vertical="center" wrapText="1"/>
    </xf>
    <xf numFmtId="0" fontId="87" fillId="11" borderId="45" xfId="0" applyFont="1" applyFill="1" applyBorder="1" applyAlignment="1">
      <alignment horizontal="center" vertical="center" wrapText="1"/>
    </xf>
    <xf numFmtId="0" fontId="87" fillId="18" borderId="45" xfId="0" applyFont="1" applyFill="1" applyBorder="1" applyAlignment="1">
      <alignment horizontal="center" vertical="center" wrapText="1"/>
    </xf>
    <xf numFmtId="0" fontId="87" fillId="20" borderId="99" xfId="0" applyFont="1" applyFill="1" applyBorder="1" applyAlignment="1">
      <alignment horizontal="center" vertical="center" wrapText="1"/>
    </xf>
    <xf numFmtId="0" fontId="87" fillId="11" borderId="99" xfId="0" applyFont="1" applyFill="1" applyBorder="1" applyAlignment="1">
      <alignment horizontal="center" vertical="center" wrapText="1"/>
    </xf>
    <xf numFmtId="0" fontId="87" fillId="18" borderId="99" xfId="0" applyFont="1" applyFill="1" applyBorder="1" applyAlignment="1">
      <alignment horizontal="center" vertical="center" wrapText="1"/>
    </xf>
    <xf numFmtId="0" fontId="87" fillId="11" borderId="58" xfId="0" applyFont="1" applyFill="1" applyBorder="1" applyAlignment="1">
      <alignment horizontal="center" vertical="center" wrapText="1"/>
    </xf>
    <xf numFmtId="0" fontId="39" fillId="3" borderId="0" xfId="0" applyFont="1" applyFill="1" applyBorder="1" applyAlignment="1">
      <alignment vertical="center" wrapText="1"/>
    </xf>
    <xf numFmtId="0" fontId="84" fillId="3" borderId="23" xfId="0" applyFont="1" applyFill="1" applyBorder="1" applyAlignment="1">
      <alignment vertical="center" wrapText="1"/>
    </xf>
    <xf numFmtId="14" fontId="124" fillId="0" borderId="23" xfId="0" applyNumberFormat="1" applyFont="1" applyFill="1" applyBorder="1" applyAlignment="1" applyProtection="1">
      <alignment horizontal="center" vertical="center"/>
    </xf>
    <xf numFmtId="0" fontId="124" fillId="0" borderId="23" xfId="0" applyFont="1" applyFill="1" applyBorder="1" applyAlignment="1" applyProtection="1">
      <alignment horizontal="center" vertical="center"/>
    </xf>
    <xf numFmtId="166" fontId="124" fillId="0" borderId="41" xfId="0" applyNumberFormat="1" applyFont="1" applyFill="1" applyBorder="1" applyAlignment="1" applyProtection="1">
      <alignment horizontal="center" vertical="center"/>
    </xf>
    <xf numFmtId="14" fontId="125" fillId="2" borderId="55" xfId="0" applyNumberFormat="1" applyFont="1" applyFill="1" applyBorder="1" applyAlignment="1" applyProtection="1">
      <alignment horizontal="center" vertical="center" wrapText="1"/>
    </xf>
    <xf numFmtId="14" fontId="125" fillId="2" borderId="25" xfId="0" applyNumberFormat="1" applyFont="1" applyFill="1" applyBorder="1" applyAlignment="1" applyProtection="1">
      <alignment horizontal="center" vertical="center" wrapText="1"/>
    </xf>
    <xf numFmtId="0" fontId="104" fillId="3" borderId="0" xfId="0" applyFont="1" applyFill="1" applyBorder="1" applyAlignment="1">
      <alignment horizontal="center" vertical="center" wrapText="1"/>
    </xf>
    <xf numFmtId="0" fontId="117" fillId="3" borderId="0" xfId="0" applyFont="1" applyFill="1" applyBorder="1" applyAlignment="1">
      <alignment horizontal="center" vertical="center" wrapText="1"/>
    </xf>
    <xf numFmtId="0" fontId="97" fillId="3" borderId="0" xfId="0" applyFont="1" applyFill="1" applyBorder="1" applyAlignment="1">
      <alignment horizontal="center" vertical="center" wrapText="1"/>
    </xf>
    <xf numFmtId="0" fontId="105" fillId="3" borderId="0" xfId="0" applyFont="1" applyFill="1" applyBorder="1" applyAlignment="1">
      <alignment horizontal="center" vertical="center" wrapText="1"/>
    </xf>
    <xf numFmtId="0" fontId="127" fillId="3" borderId="0" xfId="0" applyFont="1" applyFill="1" applyBorder="1" applyAlignment="1">
      <alignment horizontal="center" vertical="center" wrapText="1"/>
    </xf>
    <xf numFmtId="0" fontId="99" fillId="3" borderId="0" xfId="0" applyFont="1" applyFill="1" applyBorder="1" applyAlignment="1">
      <alignment horizontal="center" vertical="center" wrapText="1"/>
    </xf>
    <xf numFmtId="0" fontId="106" fillId="3" borderId="0" xfId="0" applyFont="1" applyFill="1" applyBorder="1" applyAlignment="1">
      <alignment horizontal="center" vertical="center" wrapText="1"/>
    </xf>
    <xf numFmtId="0" fontId="128" fillId="3" borderId="0" xfId="0" applyFont="1" applyFill="1" applyBorder="1" applyAlignment="1">
      <alignment horizontal="center" vertical="center" wrapText="1"/>
    </xf>
    <xf numFmtId="0" fontId="100" fillId="3" borderId="0" xfId="0" applyFont="1" applyFill="1" applyBorder="1" applyAlignment="1">
      <alignment horizontal="center" vertical="center" wrapText="1"/>
    </xf>
    <xf numFmtId="0" fontId="104" fillId="3" borderId="31" xfId="0" applyFont="1" applyFill="1" applyBorder="1" applyAlignment="1">
      <alignment horizontal="center" vertical="center" wrapText="1"/>
    </xf>
    <xf numFmtId="0" fontId="117" fillId="3" borderId="31" xfId="0" applyFont="1" applyFill="1" applyBorder="1" applyAlignment="1">
      <alignment horizontal="center" vertical="center" wrapText="1"/>
    </xf>
    <xf numFmtId="0" fontId="97" fillId="3" borderId="31" xfId="0" applyFont="1" applyFill="1" applyBorder="1" applyAlignment="1">
      <alignment horizontal="center" vertical="center" wrapText="1"/>
    </xf>
    <xf numFmtId="0" fontId="104" fillId="3" borderId="44" xfId="0" applyFont="1" applyFill="1" applyBorder="1" applyAlignment="1">
      <alignment horizontal="center" vertical="center" wrapText="1"/>
    </xf>
    <xf numFmtId="0" fontId="117" fillId="3" borderId="44" xfId="0" applyFont="1" applyFill="1" applyBorder="1" applyAlignment="1">
      <alignment horizontal="center" vertical="center" wrapText="1"/>
    </xf>
    <xf numFmtId="0" fontId="97" fillId="3" borderId="44" xfId="0" applyFont="1" applyFill="1" applyBorder="1" applyAlignment="1">
      <alignment horizontal="center" vertical="center" wrapText="1"/>
    </xf>
    <xf numFmtId="0" fontId="105" fillId="3" borderId="31" xfId="0" applyFont="1" applyFill="1" applyBorder="1" applyAlignment="1">
      <alignment horizontal="center" vertical="center" wrapText="1"/>
    </xf>
    <xf numFmtId="0" fontId="127" fillId="3" borderId="31" xfId="0" applyFont="1" applyFill="1" applyBorder="1" applyAlignment="1">
      <alignment horizontal="center" vertical="center" wrapText="1"/>
    </xf>
    <xf numFmtId="0" fontId="99" fillId="3" borderId="31" xfId="0" applyFont="1" applyFill="1" applyBorder="1" applyAlignment="1">
      <alignment horizontal="center" vertical="center" wrapText="1"/>
    </xf>
    <xf numFmtId="0" fontId="105" fillId="3" borderId="44" xfId="0" applyFont="1" applyFill="1" applyBorder="1" applyAlignment="1">
      <alignment horizontal="center" vertical="center" wrapText="1"/>
    </xf>
    <xf numFmtId="0" fontId="127" fillId="3" borderId="44" xfId="0" applyFont="1" applyFill="1" applyBorder="1" applyAlignment="1">
      <alignment horizontal="center" vertical="center" wrapText="1"/>
    </xf>
    <xf numFmtId="0" fontId="99" fillId="3" borderId="44" xfId="0" applyFont="1" applyFill="1" applyBorder="1" applyAlignment="1">
      <alignment horizontal="center" vertical="center" wrapText="1"/>
    </xf>
    <xf numFmtId="0" fontId="106" fillId="3" borderId="31" xfId="0" applyFont="1" applyFill="1" applyBorder="1" applyAlignment="1">
      <alignment horizontal="center" vertical="center" wrapText="1"/>
    </xf>
    <xf numFmtId="0" fontId="128" fillId="3" borderId="31" xfId="0" applyFont="1" applyFill="1" applyBorder="1" applyAlignment="1">
      <alignment horizontal="center" vertical="center" wrapText="1"/>
    </xf>
    <xf numFmtId="0" fontId="100" fillId="3" borderId="31" xfId="0" applyFont="1" applyFill="1" applyBorder="1" applyAlignment="1">
      <alignment horizontal="center" vertical="center" wrapText="1"/>
    </xf>
    <xf numFmtId="0" fontId="114" fillId="3" borderId="1" xfId="0" applyFont="1" applyFill="1" applyBorder="1" applyAlignment="1">
      <alignment horizontal="center" vertical="center" wrapText="1"/>
    </xf>
    <xf numFmtId="1" fontId="126" fillId="3" borderId="2" xfId="0" applyNumberFormat="1" applyFont="1" applyFill="1" applyBorder="1" applyAlignment="1">
      <alignment horizontal="center" vertical="center" wrapText="1"/>
    </xf>
    <xf numFmtId="0" fontId="102" fillId="3" borderId="2" xfId="0" applyFont="1" applyFill="1" applyBorder="1" applyAlignment="1">
      <alignment horizontal="center" vertical="center" wrapText="1"/>
    </xf>
    <xf numFmtId="0" fontId="88" fillId="0" borderId="76" xfId="0" applyFont="1" applyFill="1" applyBorder="1" applyAlignment="1">
      <alignment horizontal="center" vertical="center" wrapText="1"/>
    </xf>
    <xf numFmtId="0" fontId="88" fillId="0" borderId="23" xfId="0" applyFont="1" applyFill="1" applyBorder="1" applyAlignment="1">
      <alignment horizontal="center" vertical="center" wrapText="1"/>
    </xf>
    <xf numFmtId="0" fontId="90" fillId="0" borderId="23" xfId="0" applyFont="1" applyFill="1" applyBorder="1" applyAlignment="1">
      <alignment horizontal="center" vertical="center" wrapText="1"/>
    </xf>
    <xf numFmtId="0" fontId="133" fillId="0" borderId="0" xfId="0" applyFont="1"/>
    <xf numFmtId="0" fontId="133" fillId="0" borderId="0" xfId="0" applyFont="1" applyAlignment="1">
      <alignment horizontal="center"/>
    </xf>
    <xf numFmtId="0" fontId="133" fillId="0" borderId="0" xfId="0" applyFont="1" applyAlignment="1">
      <alignment vertical="center"/>
    </xf>
    <xf numFmtId="0" fontId="2" fillId="0" borderId="0" xfId="0" applyFont="1" applyAlignment="1">
      <alignment horizontal="center"/>
    </xf>
    <xf numFmtId="0" fontId="2" fillId="3" borderId="23" xfId="0" applyFont="1" applyFill="1" applyBorder="1" applyAlignment="1">
      <alignment horizontal="center" vertical="center" wrapText="1"/>
    </xf>
    <xf numFmtId="0" fontId="2" fillId="0" borderId="23" xfId="0" applyFont="1" applyBorder="1" applyAlignment="1">
      <alignment horizontal="center" vertical="center" wrapText="1"/>
    </xf>
    <xf numFmtId="0" fontId="2" fillId="3" borderId="23" xfId="0" applyFont="1" applyFill="1" applyBorder="1" applyAlignment="1">
      <alignment vertical="center" wrapText="1"/>
    </xf>
    <xf numFmtId="0" fontId="2" fillId="0" borderId="23" xfId="0" applyFont="1" applyBorder="1" applyAlignment="1">
      <alignment horizontal="center" vertical="center"/>
    </xf>
    <xf numFmtId="0" fontId="104" fillId="3" borderId="23" xfId="0" applyFont="1" applyFill="1" applyBorder="1" applyAlignment="1">
      <alignment vertical="center" wrapText="1"/>
    </xf>
    <xf numFmtId="0" fontId="111" fillId="3" borderId="23" xfId="0" applyFont="1" applyFill="1" applyBorder="1" applyAlignment="1">
      <alignment horizontal="center" vertical="center" wrapText="1"/>
    </xf>
    <xf numFmtId="0" fontId="105" fillId="3" borderId="23" xfId="0" applyFont="1" applyFill="1" applyBorder="1" applyAlignment="1">
      <alignment vertical="center" wrapText="1"/>
    </xf>
    <xf numFmtId="0" fontId="112" fillId="3" borderId="23" xfId="0" applyFont="1" applyFill="1" applyBorder="1" applyAlignment="1">
      <alignment horizontal="center" vertical="center" wrapText="1"/>
    </xf>
    <xf numFmtId="0" fontId="132" fillId="3" borderId="23" xfId="0" applyFont="1" applyFill="1" applyBorder="1" applyAlignment="1">
      <alignment vertical="center" wrapText="1"/>
    </xf>
    <xf numFmtId="0" fontId="134" fillId="3" borderId="23" xfId="0" applyFont="1" applyFill="1" applyBorder="1" applyAlignment="1">
      <alignment horizontal="center" vertical="center" wrapText="1"/>
    </xf>
    <xf numFmtId="0" fontId="107" fillId="3" borderId="23" xfId="0" applyFont="1" applyFill="1" applyBorder="1" applyAlignment="1">
      <alignment vertical="center" wrapText="1"/>
    </xf>
    <xf numFmtId="0" fontId="114" fillId="3" borderId="23" xfId="0" applyFont="1" applyFill="1" applyBorder="1" applyAlignment="1">
      <alignment horizontal="center" vertical="center" wrapText="1"/>
    </xf>
    <xf numFmtId="0" fontId="103" fillId="3" borderId="23" xfId="0" applyFont="1" applyFill="1" applyBorder="1" applyAlignment="1">
      <alignment vertical="center" wrapText="1"/>
    </xf>
    <xf numFmtId="0" fontId="115" fillId="0" borderId="23" xfId="0" applyFont="1" applyBorder="1" applyAlignment="1">
      <alignment horizontal="center" vertical="center"/>
    </xf>
    <xf numFmtId="0" fontId="133" fillId="0" borderId="23" xfId="0" applyFont="1" applyBorder="1"/>
    <xf numFmtId="0" fontId="0" fillId="0" borderId="23" xfId="0" applyBorder="1"/>
    <xf numFmtId="0" fontId="2" fillId="0" borderId="23" xfId="0" applyFont="1" applyBorder="1" applyAlignment="1">
      <alignment horizontal="center"/>
    </xf>
    <xf numFmtId="0" fontId="133" fillId="0" borderId="23" xfId="0" applyFont="1" applyBorder="1" applyAlignment="1">
      <alignment horizontal="center"/>
    </xf>
    <xf numFmtId="0" fontId="133" fillId="0" borderId="23" xfId="0" applyFont="1" applyBorder="1" applyAlignment="1">
      <alignment vertical="center"/>
    </xf>
    <xf numFmtId="0" fontId="104" fillId="0" borderId="23" xfId="0" applyFont="1" applyFill="1" applyBorder="1" applyAlignment="1">
      <alignment vertical="center" wrapText="1"/>
    </xf>
    <xf numFmtId="0" fontId="105" fillId="0" borderId="23" xfId="0" applyFont="1" applyFill="1" applyBorder="1" applyAlignment="1">
      <alignment vertical="center" wrapText="1"/>
    </xf>
    <xf numFmtId="0" fontId="132" fillId="0" borderId="23" xfId="0" applyFont="1" applyFill="1" applyBorder="1" applyAlignment="1">
      <alignment vertical="center" wrapText="1"/>
    </xf>
    <xf numFmtId="0" fontId="107" fillId="0" borderId="23" xfId="0" applyFont="1" applyFill="1" applyBorder="1" applyAlignment="1">
      <alignment vertical="center" wrapText="1"/>
    </xf>
    <xf numFmtId="0" fontId="103" fillId="0" borderId="23" xfId="0" applyFont="1" applyFill="1" applyBorder="1" applyAlignment="1">
      <alignment vertical="center" wrapText="1"/>
    </xf>
    <xf numFmtId="0" fontId="2" fillId="0" borderId="0" xfId="0" applyFont="1" applyAlignment="1">
      <alignment vertical="center"/>
    </xf>
    <xf numFmtId="0" fontId="89" fillId="0" borderId="150" xfId="0" applyFont="1" applyFill="1" applyBorder="1" applyAlignment="1">
      <alignment vertical="center" wrapText="1"/>
    </xf>
    <xf numFmtId="0" fontId="91" fillId="0" borderId="150" xfId="0" applyFont="1" applyFill="1" applyBorder="1" applyAlignment="1">
      <alignment vertical="center" wrapText="1"/>
    </xf>
    <xf numFmtId="0" fontId="91" fillId="0" borderId="24" xfId="0" applyFont="1" applyFill="1" applyBorder="1" applyAlignment="1">
      <alignment vertical="center" wrapText="1"/>
    </xf>
    <xf numFmtId="0" fontId="91" fillId="0" borderId="68" xfId="0" applyFont="1" applyFill="1" applyBorder="1" applyAlignment="1">
      <alignment vertical="center" wrapText="1"/>
    </xf>
    <xf numFmtId="0" fontId="90" fillId="0" borderId="76" xfId="0" applyFont="1" applyFill="1" applyBorder="1" applyAlignment="1">
      <alignment horizontal="center" vertical="center" wrapText="1"/>
    </xf>
    <xf numFmtId="0" fontId="115" fillId="3" borderId="43" xfId="0" applyFont="1" applyFill="1" applyBorder="1" applyAlignment="1">
      <alignment horizontal="center" vertical="center" wrapText="1"/>
    </xf>
    <xf numFmtId="0" fontId="108" fillId="3" borderId="44" xfId="0" applyFont="1" applyFill="1" applyBorder="1" applyAlignment="1">
      <alignment horizontal="center" vertical="center" wrapText="1"/>
    </xf>
    <xf numFmtId="0" fontId="129" fillId="3" borderId="44" xfId="0" applyFont="1" applyFill="1" applyBorder="1" applyAlignment="1">
      <alignment horizontal="center" vertical="center" wrapText="1"/>
    </xf>
    <xf numFmtId="0" fontId="101" fillId="3" borderId="44" xfId="0" applyFont="1" applyFill="1" applyBorder="1" applyAlignment="1">
      <alignment horizontal="center" vertical="center" wrapText="1"/>
    </xf>
    <xf numFmtId="0" fontId="94" fillId="0" borderId="66" xfId="0" applyFont="1" applyFill="1" applyBorder="1" applyAlignment="1">
      <alignment vertical="center" wrapText="1"/>
    </xf>
    <xf numFmtId="0" fontId="135" fillId="3" borderId="2" xfId="0" applyFont="1" applyFill="1" applyBorder="1" applyAlignment="1">
      <alignment vertical="center" wrapText="1"/>
    </xf>
    <xf numFmtId="0" fontId="0" fillId="3" borderId="0" xfId="0" applyFill="1" applyBorder="1"/>
    <xf numFmtId="0" fontId="34" fillId="3" borderId="0" xfId="0" applyFont="1" applyFill="1" applyBorder="1" applyAlignment="1">
      <alignment horizontal="center" vertical="center" wrapText="1"/>
    </xf>
    <xf numFmtId="0" fontId="37" fillId="3" borderId="0" xfId="0" applyFont="1" applyFill="1" applyBorder="1" applyAlignment="1">
      <alignment horizontal="center" vertical="center" wrapText="1"/>
    </xf>
    <xf numFmtId="0" fontId="0" fillId="3" borderId="0" xfId="0" applyFill="1" applyBorder="1" applyAlignment="1">
      <alignment horizontal="center" vertical="center" wrapText="1"/>
    </xf>
    <xf numFmtId="0" fontId="0" fillId="3" borderId="0" xfId="0" applyFill="1" applyBorder="1" applyAlignment="1">
      <alignment horizontal="center" vertical="center"/>
    </xf>
    <xf numFmtId="0" fontId="38" fillId="3" borderId="0" xfId="0" applyFont="1" applyFill="1" applyBorder="1" applyAlignment="1">
      <alignment horizontal="center" vertical="center" wrapText="1"/>
    </xf>
    <xf numFmtId="0" fontId="0" fillId="3" borderId="0" xfId="0" applyFill="1" applyBorder="1" applyAlignment="1">
      <alignment vertical="center" wrapText="1"/>
    </xf>
    <xf numFmtId="0" fontId="39" fillId="3" borderId="0" xfId="0" applyFont="1" applyFill="1" applyBorder="1" applyAlignment="1">
      <alignment horizontal="center" vertical="center" wrapText="1"/>
    </xf>
    <xf numFmtId="1" fontId="136" fillId="3" borderId="32" xfId="0" applyNumberFormat="1" applyFont="1" applyFill="1" applyBorder="1" applyAlignment="1">
      <alignment horizontal="center" vertical="center"/>
    </xf>
    <xf numFmtId="0" fontId="78" fillId="19" borderId="0" xfId="0" applyFont="1" applyFill="1" applyBorder="1" applyAlignment="1">
      <alignment vertical="center"/>
    </xf>
    <xf numFmtId="0" fontId="137" fillId="19" borderId="0" xfId="0" applyFont="1" applyFill="1" applyBorder="1" applyAlignment="1">
      <alignment vertical="top"/>
    </xf>
    <xf numFmtId="0" fontId="90" fillId="19" borderId="0" xfId="0" applyFont="1" applyFill="1" applyBorder="1" applyAlignment="1">
      <alignment vertical="top"/>
    </xf>
    <xf numFmtId="0" fontId="116" fillId="19" borderId="0" xfId="0" applyFont="1" applyFill="1" applyBorder="1" applyAlignment="1">
      <alignment vertical="top"/>
    </xf>
    <xf numFmtId="0" fontId="88" fillId="19" borderId="0" xfId="0" applyFont="1" applyFill="1" applyBorder="1" applyAlignment="1">
      <alignment vertical="top"/>
    </xf>
    <xf numFmtId="0" fontId="138" fillId="19" borderId="0" xfId="0" applyFont="1" applyFill="1" applyBorder="1" applyAlignment="1">
      <alignment vertical="top"/>
    </xf>
    <xf numFmtId="0" fontId="92" fillId="19" borderId="0" xfId="0" applyFont="1" applyFill="1" applyBorder="1" applyAlignment="1">
      <alignment vertical="top"/>
    </xf>
    <xf numFmtId="0" fontId="139" fillId="19" borderId="0" xfId="0" applyFont="1" applyFill="1" applyBorder="1" applyAlignment="1">
      <alignment vertical="top"/>
    </xf>
    <xf numFmtId="0" fontId="131" fillId="19" borderId="0" xfId="0" applyFont="1" applyFill="1" applyBorder="1" applyAlignment="1">
      <alignment vertical="top"/>
    </xf>
    <xf numFmtId="0" fontId="42" fillId="3" borderId="0" xfId="0" applyFont="1" applyFill="1" applyAlignment="1">
      <alignment horizontal="center" vertical="center" wrapText="1"/>
    </xf>
    <xf numFmtId="1" fontId="119" fillId="3" borderId="2" xfId="0" applyNumberFormat="1" applyFont="1" applyFill="1" applyBorder="1" applyAlignment="1" applyProtection="1">
      <alignment horizontal="center" vertical="center" wrapText="1"/>
    </xf>
    <xf numFmtId="0" fontId="123" fillId="3" borderId="44" xfId="0" applyFont="1" applyFill="1" applyBorder="1" applyAlignment="1" applyProtection="1">
      <alignment horizontal="center" vertical="center" wrapText="1"/>
    </xf>
    <xf numFmtId="0" fontId="65" fillId="3" borderId="0" xfId="0" applyFont="1" applyFill="1" applyBorder="1" applyAlignment="1">
      <alignment horizontal="center" vertical="center" wrapText="1"/>
    </xf>
    <xf numFmtId="0" fontId="0" fillId="3" borderId="0" xfId="0" applyFill="1" applyBorder="1" applyAlignment="1">
      <alignment horizontal="center" vertical="center" wrapText="1"/>
    </xf>
    <xf numFmtId="0" fontId="39" fillId="3" borderId="0" xfId="0" applyFont="1" applyFill="1" applyBorder="1" applyAlignment="1">
      <alignment horizontal="center" vertical="center" wrapText="1"/>
    </xf>
    <xf numFmtId="0" fontId="35" fillId="3" borderId="0" xfId="0" applyFont="1" applyFill="1" applyBorder="1" applyAlignment="1">
      <alignment horizontal="center" vertical="center" wrapText="1"/>
    </xf>
    <xf numFmtId="0" fontId="34" fillId="3" borderId="0" xfId="0" applyFont="1" applyFill="1" applyBorder="1" applyAlignment="1">
      <alignment horizontal="center" vertical="center" wrapText="1"/>
    </xf>
    <xf numFmtId="0" fontId="38" fillId="3" borderId="0" xfId="0" applyFont="1" applyFill="1" applyBorder="1" applyAlignment="1">
      <alignment horizontal="center" vertical="center" wrapText="1"/>
    </xf>
    <xf numFmtId="0" fontId="0" fillId="3" borderId="0" xfId="0" applyFill="1" applyBorder="1" applyAlignment="1">
      <alignment horizontal="center" vertical="center"/>
    </xf>
    <xf numFmtId="0" fontId="36" fillId="3" borderId="0" xfId="0" applyFont="1" applyFill="1" applyBorder="1" applyAlignment="1">
      <alignment horizontal="center" vertical="center" wrapText="1"/>
    </xf>
    <xf numFmtId="166" fontId="72" fillId="3" borderId="24" xfId="0" applyNumberFormat="1" applyFont="1" applyFill="1" applyBorder="1" applyAlignment="1">
      <alignment horizontal="center" vertical="center" wrapText="1"/>
    </xf>
    <xf numFmtId="3" fontId="72" fillId="3" borderId="24" xfId="0" applyNumberFormat="1" applyFont="1" applyFill="1" applyBorder="1" applyAlignment="1">
      <alignment horizontal="center" vertical="center" wrapText="1"/>
    </xf>
    <xf numFmtId="3" fontId="72" fillId="3" borderId="23" xfId="0" applyNumberFormat="1" applyFont="1" applyFill="1" applyBorder="1" applyAlignment="1">
      <alignment horizontal="center" vertical="center" wrapText="1"/>
    </xf>
    <xf numFmtId="166" fontId="72" fillId="9" borderId="24" xfId="0" applyNumberFormat="1" applyFont="1" applyFill="1" applyBorder="1" applyAlignment="1">
      <alignment horizontal="center" vertical="center"/>
    </xf>
    <xf numFmtId="166" fontId="72" fillId="9" borderId="23" xfId="0" applyNumberFormat="1" applyFont="1" applyFill="1" applyBorder="1" applyAlignment="1">
      <alignment horizontal="center" vertical="center"/>
    </xf>
    <xf numFmtId="3" fontId="72" fillId="9" borderId="24" xfId="0" applyNumberFormat="1" applyFont="1" applyFill="1" applyBorder="1" applyAlignment="1">
      <alignment horizontal="center" vertical="center"/>
    </xf>
    <xf numFmtId="3" fontId="72" fillId="9" borderId="23" xfId="0" applyNumberFormat="1" applyFont="1" applyFill="1" applyBorder="1" applyAlignment="1">
      <alignment horizontal="center" vertical="center"/>
    </xf>
    <xf numFmtId="0" fontId="87" fillId="20" borderId="7" xfId="0" applyFont="1" applyFill="1" applyBorder="1" applyAlignment="1">
      <alignment horizontal="center" vertical="center" wrapText="1"/>
    </xf>
    <xf numFmtId="0" fontId="87" fillId="20" borderId="58" xfId="0" applyFont="1" applyFill="1" applyBorder="1" applyAlignment="1">
      <alignment horizontal="center" vertical="center" wrapText="1"/>
    </xf>
    <xf numFmtId="0" fontId="87" fillId="20" borderId="56" xfId="0" applyFont="1" applyFill="1" applyBorder="1" applyAlignment="1">
      <alignment horizontal="center" vertical="center" wrapText="1"/>
    </xf>
    <xf numFmtId="0" fontId="87" fillId="20" borderId="53" xfId="0" applyFont="1" applyFill="1" applyBorder="1" applyAlignment="1">
      <alignment horizontal="center" vertical="center" wrapText="1"/>
    </xf>
    <xf numFmtId="0" fontId="109" fillId="0" borderId="65" xfId="0" applyFont="1" applyFill="1" applyBorder="1" applyAlignment="1">
      <alignment horizontal="center" vertical="center" wrapText="1"/>
    </xf>
    <xf numFmtId="0" fontId="87" fillId="18" borderId="56" xfId="0" applyFont="1" applyFill="1" applyBorder="1" applyAlignment="1">
      <alignment horizontal="center" vertical="center" wrapText="1"/>
    </xf>
    <xf numFmtId="0" fontId="87" fillId="18" borderId="58" xfId="0" applyFont="1" applyFill="1" applyBorder="1" applyAlignment="1">
      <alignment horizontal="center" vertical="center" wrapText="1"/>
    </xf>
    <xf numFmtId="0" fontId="87" fillId="20" borderId="92" xfId="0" applyFont="1" applyFill="1" applyBorder="1" applyAlignment="1">
      <alignment horizontal="center" vertical="center" wrapText="1"/>
    </xf>
    <xf numFmtId="0" fontId="87" fillId="11" borderId="69" xfId="0" applyFont="1" applyFill="1" applyBorder="1" applyAlignment="1">
      <alignment horizontal="center" vertical="center" wrapText="1"/>
    </xf>
    <xf numFmtId="0" fontId="87" fillId="18" borderId="92" xfId="0" applyFont="1" applyFill="1" applyBorder="1" applyAlignment="1">
      <alignment horizontal="center" vertical="center" wrapText="1"/>
    </xf>
    <xf numFmtId="0" fontId="87" fillId="20" borderId="93" xfId="0" applyFont="1" applyFill="1" applyBorder="1" applyAlignment="1">
      <alignment horizontal="center" vertical="center" wrapText="1"/>
    </xf>
    <xf numFmtId="0" fontId="109" fillId="0" borderId="158" xfId="0" applyFont="1" applyFill="1" applyBorder="1" applyAlignment="1">
      <alignment horizontal="center" vertical="center" wrapText="1"/>
    </xf>
    <xf numFmtId="0" fontId="131" fillId="3" borderId="52" xfId="0" applyFont="1" applyFill="1" applyBorder="1" applyAlignment="1">
      <alignment horizontal="center" vertical="center" wrapText="1"/>
    </xf>
    <xf numFmtId="0" fontId="76" fillId="20" borderId="62" xfId="0" applyFont="1" applyFill="1" applyBorder="1" applyAlignment="1">
      <alignment horizontal="center" vertical="center" wrapText="1"/>
    </xf>
    <xf numFmtId="0" fontId="76" fillId="20" borderId="24" xfId="0" applyFont="1" applyFill="1" applyBorder="1" applyAlignment="1">
      <alignment horizontal="center" vertical="center" wrapText="1"/>
    </xf>
    <xf numFmtId="0" fontId="76" fillId="20" borderId="60" xfId="0" applyFont="1" applyFill="1" applyBorder="1" applyAlignment="1">
      <alignment horizontal="center" vertical="center" wrapText="1"/>
    </xf>
    <xf numFmtId="0" fontId="76" fillId="20" borderId="150" xfId="0" applyFont="1" applyFill="1" applyBorder="1" applyAlignment="1">
      <alignment horizontal="center" vertical="center" wrapText="1"/>
    </xf>
    <xf numFmtId="0" fontId="76" fillId="20" borderId="59" xfId="0" applyFont="1" applyFill="1" applyBorder="1" applyAlignment="1">
      <alignment horizontal="center" vertical="center" wrapText="1"/>
    </xf>
    <xf numFmtId="0" fontId="76" fillId="20" borderId="51" xfId="0" applyFont="1" applyFill="1" applyBorder="1" applyAlignment="1">
      <alignment horizontal="center" vertical="center" wrapText="1"/>
    </xf>
    <xf numFmtId="0" fontId="87" fillId="18" borderId="53" xfId="0" applyFont="1" applyFill="1" applyBorder="1" applyAlignment="1">
      <alignment horizontal="center" vertical="center" wrapText="1"/>
    </xf>
    <xf numFmtId="0" fontId="87" fillId="18" borderId="93" xfId="0" applyFont="1" applyFill="1" applyBorder="1" applyAlignment="1">
      <alignment horizontal="center" vertical="center" wrapText="1"/>
    </xf>
    <xf numFmtId="0" fontId="87" fillId="11" borderId="56" xfId="0" applyFont="1" applyFill="1" applyBorder="1" applyAlignment="1">
      <alignment horizontal="center" vertical="center" wrapText="1"/>
    </xf>
    <xf numFmtId="0" fontId="89" fillId="0" borderId="20" xfId="0" applyFont="1" applyFill="1" applyBorder="1" applyAlignment="1">
      <alignment vertical="center" wrapText="1"/>
    </xf>
    <xf numFmtId="0" fontId="88" fillId="0" borderId="55" xfId="0" applyFont="1" applyFill="1" applyBorder="1" applyAlignment="1">
      <alignment horizontal="center" vertical="center" wrapText="1"/>
    </xf>
    <xf numFmtId="0" fontId="89" fillId="0" borderId="24" xfId="0" applyFont="1" applyFill="1" applyBorder="1" applyAlignment="1">
      <alignment vertical="center" wrapText="1"/>
    </xf>
    <xf numFmtId="0" fontId="93" fillId="0" borderId="22" xfId="0" applyFont="1" applyFill="1" applyBorder="1" applyAlignment="1">
      <alignment vertical="center" wrapText="1"/>
    </xf>
    <xf numFmtId="0" fontId="93" fillId="0" borderId="24" xfId="0" applyFont="1" applyFill="1" applyBorder="1" applyAlignment="1">
      <alignment vertical="center" wrapText="1"/>
    </xf>
    <xf numFmtId="0" fontId="92" fillId="0" borderId="21" xfId="0" applyFont="1" applyFill="1" applyBorder="1" applyAlignment="1">
      <alignment horizontal="center" vertical="center" wrapText="1"/>
    </xf>
    <xf numFmtId="0" fontId="92" fillId="0" borderId="55" xfId="0" applyFont="1" applyFill="1" applyBorder="1" applyAlignment="1">
      <alignment horizontal="center" vertical="center" wrapText="1"/>
    </xf>
    <xf numFmtId="0" fontId="93" fillId="0" borderId="54" xfId="0" applyFont="1" applyFill="1" applyBorder="1" applyAlignment="1">
      <alignment vertical="center" wrapText="1"/>
    </xf>
    <xf numFmtId="0" fontId="90" fillId="0" borderId="158" xfId="0" applyFont="1" applyFill="1" applyBorder="1" applyAlignment="1">
      <alignment horizontal="center" vertical="center" wrapText="1"/>
    </xf>
    <xf numFmtId="166" fontId="73" fillId="24" borderId="70" xfId="0" applyNumberFormat="1" applyFont="1" applyFill="1" applyBorder="1" applyAlignment="1">
      <alignment horizontal="center" vertical="center" wrapText="1"/>
    </xf>
    <xf numFmtId="166" fontId="73" fillId="24" borderId="57" xfId="0" applyNumberFormat="1" applyFont="1" applyFill="1" applyBorder="1" applyAlignment="1">
      <alignment horizontal="center" vertical="center" wrapText="1"/>
    </xf>
    <xf numFmtId="1" fontId="86" fillId="6" borderId="69" xfId="0" applyNumberFormat="1" applyFont="1" applyFill="1" applyBorder="1" applyAlignment="1">
      <alignment horizontal="center" vertical="center" wrapText="1"/>
    </xf>
    <xf numFmtId="167" fontId="86" fillId="6" borderId="69" xfId="0" applyNumberFormat="1" applyFont="1" applyFill="1" applyBorder="1" applyAlignment="1">
      <alignment horizontal="center" vertical="center" wrapText="1"/>
    </xf>
    <xf numFmtId="6" fontId="2" fillId="19" borderId="44" xfId="7" applyNumberFormat="1" applyFont="1" applyFill="1" applyBorder="1" applyAlignment="1">
      <alignment horizontal="center" vertical="center"/>
    </xf>
    <xf numFmtId="0" fontId="2" fillId="19" borderId="44" xfId="7" applyFont="1" applyFill="1" applyBorder="1" applyAlignment="1">
      <alignment horizontal="center" vertical="center"/>
    </xf>
    <xf numFmtId="0" fontId="0" fillId="0" borderId="0" xfId="0" applyAlignment="1">
      <alignment horizontal="center"/>
    </xf>
    <xf numFmtId="0" fontId="34" fillId="3" borderId="0" xfId="0" applyFont="1" applyFill="1" applyBorder="1" applyAlignment="1">
      <alignment vertical="center" wrapText="1"/>
    </xf>
    <xf numFmtId="0" fontId="2" fillId="3" borderId="0" xfId="0" applyFont="1" applyFill="1" applyBorder="1" applyAlignment="1">
      <alignment vertical="center" wrapText="1"/>
    </xf>
    <xf numFmtId="0" fontId="40" fillId="3" borderId="0" xfId="0" applyFont="1" applyFill="1" applyBorder="1" applyAlignment="1">
      <alignment vertical="center" wrapText="1"/>
    </xf>
    <xf numFmtId="0" fontId="144" fillId="3" borderId="0" xfId="0" applyFont="1" applyFill="1" applyBorder="1" applyAlignment="1">
      <alignment horizontal="left" vertical="center" wrapText="1"/>
    </xf>
    <xf numFmtId="0" fontId="0" fillId="3" borderId="0" xfId="0" applyFill="1" applyBorder="1" applyAlignment="1"/>
    <xf numFmtId="0" fontId="32" fillId="3" borderId="0" xfId="0" applyFont="1" applyFill="1" applyBorder="1" applyAlignment="1">
      <alignment vertical="center"/>
    </xf>
    <xf numFmtId="0" fontId="19" fillId="0" borderId="0" xfId="0" applyFont="1" applyFill="1" applyBorder="1" applyAlignment="1">
      <alignment horizontal="center" vertical="center" wrapText="1"/>
    </xf>
    <xf numFmtId="0" fontId="21" fillId="0" borderId="0" xfId="0" applyFont="1" applyFill="1" applyBorder="1" applyAlignment="1">
      <alignment horizontal="center" vertical="center" wrapText="1"/>
    </xf>
    <xf numFmtId="0" fontId="23" fillId="0" borderId="0" xfId="0" applyFont="1" applyFill="1" applyBorder="1" applyAlignment="1">
      <alignment horizontal="center" vertical="center" wrapText="1"/>
    </xf>
    <xf numFmtId="0" fontId="104" fillId="3" borderId="0" xfId="0" applyFont="1" applyFill="1" applyBorder="1" applyAlignment="1">
      <alignment vertical="center" wrapText="1"/>
    </xf>
    <xf numFmtId="0" fontId="111" fillId="3" borderId="0" xfId="0" applyFont="1" applyFill="1" applyBorder="1" applyAlignment="1">
      <alignment horizontal="center" vertical="center" wrapText="1"/>
    </xf>
    <xf numFmtId="0" fontId="105" fillId="3" borderId="0" xfId="0" applyFont="1" applyFill="1" applyBorder="1" applyAlignment="1">
      <alignment vertical="center" wrapText="1"/>
    </xf>
    <xf numFmtId="0" fontId="112" fillId="3" borderId="0" xfId="0" applyFont="1" applyFill="1" applyBorder="1" applyAlignment="1">
      <alignment horizontal="center" vertical="center" wrapText="1"/>
    </xf>
    <xf numFmtId="0" fontId="132" fillId="3" borderId="0" xfId="0" applyFont="1" applyFill="1" applyBorder="1" applyAlignment="1">
      <alignment vertical="center" wrapText="1"/>
    </xf>
    <xf numFmtId="0" fontId="134" fillId="3" borderId="0" xfId="0" applyFont="1" applyFill="1" applyBorder="1" applyAlignment="1">
      <alignment horizontal="center" vertical="center" wrapText="1"/>
    </xf>
    <xf numFmtId="0" fontId="107" fillId="3" borderId="0" xfId="0" applyFont="1" applyFill="1" applyBorder="1" applyAlignment="1">
      <alignment vertical="center" wrapText="1"/>
    </xf>
    <xf numFmtId="0" fontId="133" fillId="0" borderId="0" xfId="0" applyFont="1" applyBorder="1"/>
    <xf numFmtId="0" fontId="114" fillId="3" borderId="0" xfId="0" applyFont="1" applyFill="1" applyBorder="1" applyAlignment="1">
      <alignment horizontal="center" vertical="center" wrapText="1"/>
    </xf>
    <xf numFmtId="0" fontId="0" fillId="0" borderId="0" xfId="0" applyBorder="1"/>
    <xf numFmtId="0" fontId="103" fillId="3" borderId="0" xfId="0" applyFont="1" applyFill="1" applyBorder="1" applyAlignment="1">
      <alignment vertical="center" wrapText="1"/>
    </xf>
    <xf numFmtId="0" fontId="115" fillId="0" borderId="0" xfId="0" applyFont="1" applyBorder="1" applyAlignment="1">
      <alignment horizontal="center" vertical="center"/>
    </xf>
    <xf numFmtId="0" fontId="2" fillId="0" borderId="0" xfId="0" applyFont="1" applyBorder="1" applyAlignment="1">
      <alignment horizontal="center"/>
    </xf>
    <xf numFmtId="0" fontId="20" fillId="0" borderId="63" xfId="0" applyFont="1" applyFill="1" applyBorder="1" applyAlignment="1">
      <alignment horizontal="center" vertical="center" wrapText="1"/>
    </xf>
    <xf numFmtId="0" fontId="19" fillId="0" borderId="9" xfId="0" applyFont="1" applyFill="1" applyBorder="1" applyAlignment="1">
      <alignment horizontal="center" vertical="center" wrapText="1"/>
    </xf>
    <xf numFmtId="0" fontId="19" fillId="0" borderId="44" xfId="0" applyFont="1" applyFill="1" applyBorder="1" applyAlignment="1">
      <alignment horizontal="center" vertical="center" wrapText="1"/>
    </xf>
    <xf numFmtId="0" fontId="21" fillId="0" borderId="76" xfId="0" applyFont="1" applyFill="1" applyBorder="1" applyAlignment="1">
      <alignment horizontal="center" vertical="center" wrapText="1"/>
    </xf>
    <xf numFmtId="0" fontId="21" fillId="0" borderId="9" xfId="0" applyFont="1" applyFill="1" applyBorder="1" applyAlignment="1">
      <alignment horizontal="center" vertical="center" wrapText="1"/>
    </xf>
    <xf numFmtId="0" fontId="21" fillId="0" borderId="44" xfId="0" applyFont="1" applyFill="1" applyBorder="1" applyAlignment="1">
      <alignment horizontal="center" vertical="center" wrapText="1"/>
    </xf>
    <xf numFmtId="0" fontId="23" fillId="0" borderId="9" xfId="0" applyFont="1" applyFill="1" applyBorder="1" applyAlignment="1">
      <alignment horizontal="center" vertical="center" wrapText="1"/>
    </xf>
    <xf numFmtId="0" fontId="25" fillId="0" borderId="0" xfId="0" applyFont="1" applyAlignment="1">
      <alignment horizontal="center" vertical="center" wrapText="1"/>
    </xf>
    <xf numFmtId="0" fontId="14" fillId="0" borderId="0" xfId="0" applyFont="1" applyAlignment="1">
      <alignment horizontal="center" vertical="center" wrapText="1"/>
    </xf>
    <xf numFmtId="0" fontId="13" fillId="10" borderId="23" xfId="2" applyFont="1" applyFill="1" applyBorder="1" applyAlignment="1">
      <alignment horizontal="center" vertical="center"/>
    </xf>
    <xf numFmtId="0" fontId="13" fillId="11" borderId="23" xfId="2" applyFont="1" applyFill="1" applyBorder="1" applyAlignment="1">
      <alignment horizontal="center" vertical="center"/>
    </xf>
    <xf numFmtId="0" fontId="51" fillId="19" borderId="54" xfId="0" applyFont="1" applyFill="1" applyBorder="1" applyAlignment="1">
      <alignment horizontal="center" vertical="center" wrapText="1"/>
    </xf>
    <xf numFmtId="0" fontId="51" fillId="19" borderId="55" xfId="0" applyFont="1" applyFill="1" applyBorder="1" applyAlignment="1">
      <alignment horizontal="center" vertical="center" wrapText="1"/>
    </xf>
    <xf numFmtId="0" fontId="51" fillId="19" borderId="56" xfId="0" applyFont="1" applyFill="1" applyBorder="1" applyAlignment="1">
      <alignment horizontal="center" vertical="center" wrapText="1"/>
    </xf>
    <xf numFmtId="0" fontId="96" fillId="18" borderId="30" xfId="0" applyFont="1" applyFill="1" applyBorder="1" applyAlignment="1">
      <alignment horizontal="center" vertical="center" wrapText="1"/>
    </xf>
    <xf numFmtId="0" fontId="96" fillId="18" borderId="161" xfId="0" applyFont="1" applyFill="1" applyBorder="1" applyAlignment="1">
      <alignment horizontal="center" vertical="center" wrapText="1"/>
    </xf>
    <xf numFmtId="0" fontId="76" fillId="18" borderId="62" xfId="0" applyFont="1" applyFill="1" applyBorder="1" applyAlignment="1">
      <alignment horizontal="center" vertical="center" wrapText="1"/>
    </xf>
    <xf numFmtId="0" fontId="76" fillId="18" borderId="24" xfId="0" applyFont="1" applyFill="1" applyBorder="1" applyAlignment="1">
      <alignment horizontal="center" vertical="center" wrapText="1"/>
    </xf>
    <xf numFmtId="0" fontId="76" fillId="18" borderId="60" xfId="0" applyFont="1" applyFill="1" applyBorder="1" applyAlignment="1">
      <alignment horizontal="center" vertical="center" wrapText="1"/>
    </xf>
    <xf numFmtId="0" fontId="76" fillId="18" borderId="70" xfId="0" applyFont="1" applyFill="1" applyBorder="1" applyAlignment="1">
      <alignment horizontal="center" vertical="center" wrapText="1"/>
    </xf>
    <xf numFmtId="0" fontId="76" fillId="18" borderId="51" xfId="0" applyFont="1" applyFill="1" applyBorder="1" applyAlignment="1">
      <alignment horizontal="center" vertical="center" wrapText="1"/>
    </xf>
    <xf numFmtId="0" fontId="96" fillId="11" borderId="30" xfId="0" applyFont="1" applyFill="1" applyBorder="1" applyAlignment="1">
      <alignment horizontal="center" vertical="center" wrapText="1"/>
    </xf>
    <xf numFmtId="0" fontId="96" fillId="11" borderId="161" xfId="0" applyFont="1" applyFill="1" applyBorder="1" applyAlignment="1">
      <alignment horizontal="center" vertical="center" wrapText="1"/>
    </xf>
    <xf numFmtId="0" fontId="76" fillId="11" borderId="62" xfId="0" applyFont="1" applyFill="1" applyBorder="1" applyAlignment="1">
      <alignment horizontal="center" vertical="center" wrapText="1"/>
    </xf>
    <xf numFmtId="0" fontId="76" fillId="11" borderId="24" xfId="0" applyFont="1" applyFill="1" applyBorder="1" applyAlignment="1">
      <alignment horizontal="center" vertical="center" wrapText="1"/>
    </xf>
    <xf numFmtId="0" fontId="76" fillId="11" borderId="60" xfId="0" applyFont="1" applyFill="1" applyBorder="1" applyAlignment="1">
      <alignment horizontal="center" vertical="center" wrapText="1"/>
    </xf>
    <xf numFmtId="0" fontId="76" fillId="11" borderId="70" xfId="0" applyFont="1" applyFill="1" applyBorder="1" applyAlignment="1">
      <alignment horizontal="center" vertical="center" wrapText="1"/>
    </xf>
    <xf numFmtId="0" fontId="76" fillId="11" borderId="51" xfId="0" applyFont="1" applyFill="1" applyBorder="1" applyAlignment="1">
      <alignment horizontal="center" vertical="center" wrapText="1"/>
    </xf>
    <xf numFmtId="0" fontId="87" fillId="11" borderId="53" xfId="0" applyFont="1" applyFill="1" applyBorder="1" applyAlignment="1">
      <alignment horizontal="center" vertical="center" wrapText="1"/>
    </xf>
    <xf numFmtId="0" fontId="87" fillId="11" borderId="93" xfId="0" applyFont="1" applyFill="1" applyBorder="1" applyAlignment="1">
      <alignment horizontal="center" vertical="center" wrapText="1"/>
    </xf>
    <xf numFmtId="0" fontId="96" fillId="55" borderId="30" xfId="0" applyFont="1" applyFill="1" applyBorder="1" applyAlignment="1">
      <alignment horizontal="center" vertical="center" wrapText="1"/>
    </xf>
    <xf numFmtId="0" fontId="96" fillId="55" borderId="161" xfId="0" applyFont="1" applyFill="1" applyBorder="1" applyAlignment="1">
      <alignment horizontal="center" vertical="center" wrapText="1"/>
    </xf>
    <xf numFmtId="169" fontId="85" fillId="25" borderId="156" xfId="0" applyNumberFormat="1" applyFont="1" applyFill="1" applyBorder="1" applyAlignment="1">
      <alignment horizontal="center" vertical="center" wrapText="1"/>
    </xf>
    <xf numFmtId="169" fontId="86" fillId="6" borderId="69" xfId="0" applyNumberFormat="1" applyFont="1" applyFill="1" applyBorder="1" applyAlignment="1">
      <alignment horizontal="center" vertical="center" wrapText="1"/>
    </xf>
    <xf numFmtId="169" fontId="86" fillId="24" borderId="69" xfId="0" applyNumberFormat="1" applyFont="1" applyFill="1" applyBorder="1" applyAlignment="1">
      <alignment horizontal="center" vertical="center" wrapText="1"/>
    </xf>
    <xf numFmtId="0" fontId="140" fillId="19" borderId="0" xfId="0" applyFont="1" applyFill="1" applyBorder="1" applyAlignment="1">
      <alignment vertical="top"/>
    </xf>
    <xf numFmtId="0" fontId="122" fillId="19" borderId="0" xfId="0" applyFont="1" applyFill="1" applyBorder="1" applyAlignment="1">
      <alignment vertical="top"/>
    </xf>
    <xf numFmtId="0" fontId="103" fillId="19" borderId="0" xfId="0" applyFont="1" applyFill="1" applyBorder="1" applyAlignment="1">
      <alignment vertical="top"/>
    </xf>
    <xf numFmtId="0" fontId="0" fillId="19" borderId="19" xfId="0" applyFill="1" applyBorder="1"/>
    <xf numFmtId="0" fontId="140" fillId="19" borderId="19" xfId="0" applyFont="1" applyFill="1" applyBorder="1" applyAlignment="1">
      <alignment vertical="top"/>
    </xf>
    <xf numFmtId="0" fontId="122" fillId="19" borderId="19" xfId="0" applyFont="1" applyFill="1" applyBorder="1" applyAlignment="1">
      <alignment vertical="top"/>
    </xf>
    <xf numFmtId="0" fontId="103" fillId="19" borderId="19" xfId="0" applyFont="1" applyFill="1" applyBorder="1" applyAlignment="1">
      <alignment vertical="top"/>
    </xf>
    <xf numFmtId="0" fontId="0" fillId="19" borderId="16" xfId="0" applyFill="1" applyBorder="1"/>
    <xf numFmtId="0" fontId="0" fillId="19" borderId="160" xfId="0" applyFill="1" applyBorder="1"/>
    <xf numFmtId="0" fontId="135" fillId="3" borderId="2" xfId="0" applyFont="1" applyFill="1" applyBorder="1" applyAlignment="1">
      <alignment horizontal="center" vertical="center" wrapText="1"/>
    </xf>
    <xf numFmtId="0" fontId="0" fillId="19" borderId="0" xfId="0" applyFill="1" applyBorder="1" applyAlignment="1"/>
    <xf numFmtId="0" fontId="150" fillId="19" borderId="0" xfId="0" applyFont="1" applyFill="1" applyBorder="1" applyAlignment="1">
      <alignment horizontal="center" vertical="center"/>
    </xf>
    <xf numFmtId="0" fontId="0" fillId="3" borderId="0" xfId="0" applyFill="1" applyBorder="1" applyAlignment="1">
      <alignment horizontal="center" vertical="center" wrapText="1"/>
    </xf>
    <xf numFmtId="0" fontId="70" fillId="2" borderId="46" xfId="2" applyFont="1" applyFill="1" applyBorder="1" applyAlignment="1" applyProtection="1">
      <alignment horizontal="center" vertical="center" wrapText="1"/>
      <protection locked="0"/>
    </xf>
    <xf numFmtId="0" fontId="161" fillId="3" borderId="8" xfId="2" applyFont="1" applyFill="1" applyBorder="1" applyAlignment="1">
      <alignment horizontal="left" vertical="center" wrapText="1"/>
    </xf>
    <xf numFmtId="0" fontId="70" fillId="36" borderId="1" xfId="2" applyFont="1" applyFill="1" applyBorder="1" applyAlignment="1" applyProtection="1">
      <alignment horizontal="center" vertical="center" wrapText="1"/>
      <protection locked="0"/>
    </xf>
    <xf numFmtId="0" fontId="70" fillId="38" borderId="5" xfId="2" applyFont="1" applyFill="1" applyBorder="1" applyAlignment="1" applyProtection="1">
      <alignment horizontal="right" vertical="center" wrapText="1"/>
    </xf>
    <xf numFmtId="0" fontId="70" fillId="38" borderId="4" xfId="2" applyFont="1" applyFill="1" applyBorder="1" applyAlignment="1" applyProtection="1">
      <alignment horizontal="right" vertical="center" wrapText="1"/>
    </xf>
    <xf numFmtId="0" fontId="70" fillId="54" borderId="5" xfId="2" applyFont="1" applyFill="1" applyBorder="1" applyAlignment="1" applyProtection="1">
      <alignment horizontal="right" vertical="center" wrapText="1"/>
    </xf>
    <xf numFmtId="0" fontId="70" fillId="54" borderId="4" xfId="2" applyFont="1" applyFill="1" applyBorder="1" applyAlignment="1" applyProtection="1">
      <alignment horizontal="right" vertical="center" wrapText="1"/>
    </xf>
    <xf numFmtId="0" fontId="70" fillId="39" borderId="5" xfId="2" applyFont="1" applyFill="1" applyBorder="1" applyAlignment="1" applyProtection="1">
      <alignment horizontal="center" vertical="center" wrapText="1"/>
    </xf>
    <xf numFmtId="0" fontId="70" fillId="39" borderId="4" xfId="2" applyFont="1" applyFill="1" applyBorder="1" applyAlignment="1" applyProtection="1">
      <alignment horizontal="right" vertical="center" wrapText="1"/>
    </xf>
    <xf numFmtId="0" fontId="70" fillId="40" borderId="5" xfId="2" applyFont="1" applyFill="1" applyBorder="1" applyAlignment="1" applyProtection="1">
      <alignment horizontal="center" vertical="center" wrapText="1"/>
    </xf>
    <xf numFmtId="0" fontId="70" fillId="40" borderId="4" xfId="2" applyFont="1" applyFill="1" applyBorder="1" applyAlignment="1" applyProtection="1">
      <alignment horizontal="right" vertical="center" wrapText="1"/>
    </xf>
    <xf numFmtId="0" fontId="70" fillId="41" borderId="5" xfId="2" applyFont="1" applyFill="1" applyBorder="1" applyAlignment="1" applyProtection="1">
      <alignment horizontal="right" vertical="center" wrapText="1"/>
    </xf>
    <xf numFmtId="0" fontId="70" fillId="41" borderId="4" xfId="2" applyFont="1" applyFill="1" applyBorder="1" applyAlignment="1" applyProtection="1">
      <alignment horizontal="right" vertical="center" wrapText="1"/>
    </xf>
    <xf numFmtId="0" fontId="70" fillId="42" borderId="5" xfId="2" applyFont="1" applyFill="1" applyBorder="1" applyAlignment="1" applyProtection="1">
      <alignment horizontal="right" vertical="center" wrapText="1"/>
    </xf>
    <xf numFmtId="0" fontId="70" fillId="42" borderId="4" xfId="2" applyFont="1" applyFill="1" applyBorder="1" applyAlignment="1" applyProtection="1">
      <alignment horizontal="right" vertical="center" wrapText="1"/>
    </xf>
    <xf numFmtId="0" fontId="70" fillId="43" borderId="5" xfId="2" applyFont="1" applyFill="1" applyBorder="1" applyAlignment="1" applyProtection="1">
      <alignment horizontal="right" vertical="center" wrapText="1"/>
    </xf>
    <xf numFmtId="0" fontId="70" fillId="43" borderId="4" xfId="2" applyFont="1" applyFill="1" applyBorder="1" applyAlignment="1" applyProtection="1">
      <alignment horizontal="right" vertical="center" wrapText="1"/>
    </xf>
    <xf numFmtId="0" fontId="70" fillId="45" borderId="5" xfId="2" applyFont="1" applyFill="1" applyBorder="1" applyAlignment="1" applyProtection="1">
      <alignment horizontal="right" vertical="center" wrapText="1"/>
    </xf>
    <xf numFmtId="0" fontId="70" fillId="45" borderId="4" xfId="2" applyFont="1" applyFill="1" applyBorder="1" applyAlignment="1" applyProtection="1">
      <alignment horizontal="right" vertical="center" wrapText="1"/>
    </xf>
    <xf numFmtId="0" fontId="70" fillId="46" borderId="5" xfId="2" applyFont="1" applyFill="1" applyBorder="1" applyAlignment="1" applyProtection="1">
      <alignment horizontal="right" vertical="center" wrapText="1"/>
    </xf>
    <xf numFmtId="0" fontId="70" fillId="46" borderId="4" xfId="2" applyFont="1" applyFill="1" applyBorder="1" applyAlignment="1" applyProtection="1">
      <alignment horizontal="right" vertical="center" wrapText="1"/>
    </xf>
    <xf numFmtId="0" fontId="70" fillId="48" borderId="5" xfId="2" applyFont="1" applyFill="1" applyBorder="1" applyAlignment="1" applyProtection="1">
      <alignment horizontal="right" vertical="center" wrapText="1"/>
    </xf>
    <xf numFmtId="0" fontId="70" fillId="48" borderId="4" xfId="2" applyFont="1" applyFill="1" applyBorder="1" applyAlignment="1" applyProtection="1">
      <alignment horizontal="right" vertical="center" wrapText="1"/>
    </xf>
    <xf numFmtId="0" fontId="70" fillId="47" borderId="5" xfId="2" applyFont="1" applyFill="1" applyBorder="1" applyAlignment="1" applyProtection="1">
      <alignment horizontal="right" vertical="center" wrapText="1"/>
    </xf>
    <xf numFmtId="0" fontId="70" fillId="47" borderId="4" xfId="2" applyFont="1" applyFill="1" applyBorder="1" applyAlignment="1" applyProtection="1">
      <alignment horizontal="right" vertical="center" wrapText="1"/>
    </xf>
    <xf numFmtId="0" fontId="70" fillId="49" borderId="5" xfId="2" applyFont="1" applyFill="1" applyBorder="1" applyAlignment="1" applyProtection="1">
      <alignment horizontal="right" vertical="center" wrapText="1"/>
    </xf>
    <xf numFmtId="0" fontId="70" fillId="49" borderId="4" xfId="2" applyFont="1" applyFill="1" applyBorder="1" applyAlignment="1" applyProtection="1">
      <alignment horizontal="right" vertical="center" wrapText="1"/>
    </xf>
    <xf numFmtId="0" fontId="70" fillId="50" borderId="4" xfId="2" applyFont="1" applyFill="1" applyBorder="1" applyAlignment="1" applyProtection="1">
      <alignment horizontal="right" vertical="center" wrapText="1"/>
    </xf>
    <xf numFmtId="0" fontId="70" fillId="51" borderId="5" xfId="2" applyFont="1" applyFill="1" applyBorder="1" applyAlignment="1" applyProtection="1">
      <alignment horizontal="right" vertical="center" wrapText="1"/>
    </xf>
    <xf numFmtId="0" fontId="70" fillId="51" borderId="4" xfId="2" applyFont="1" applyFill="1" applyBorder="1" applyAlignment="1" applyProtection="1">
      <alignment horizontal="right" vertical="center" wrapText="1"/>
    </xf>
    <xf numFmtId="0" fontId="70" fillId="52" borderId="5" xfId="2" applyFont="1" applyFill="1" applyBorder="1" applyAlignment="1" applyProtection="1">
      <alignment horizontal="right" vertical="center" wrapText="1"/>
    </xf>
    <xf numFmtId="0" fontId="70" fillId="52" borderId="2" xfId="2" applyFont="1" applyFill="1" applyBorder="1" applyAlignment="1" applyProtection="1">
      <alignment horizontal="right" vertical="center" wrapText="1"/>
    </xf>
    <xf numFmtId="0" fontId="70" fillId="53" borderId="1" xfId="2" applyFont="1" applyFill="1" applyBorder="1" applyAlignment="1" applyProtection="1">
      <alignment horizontal="right" vertical="center" wrapText="1"/>
    </xf>
    <xf numFmtId="0" fontId="70" fillId="53" borderId="3" xfId="2" applyFont="1" applyFill="1" applyBorder="1" applyAlignment="1" applyProtection="1">
      <alignment horizontal="right" vertical="center" wrapText="1"/>
    </xf>
    <xf numFmtId="0" fontId="157" fillId="3" borderId="23" xfId="2" applyFont="1" applyFill="1" applyBorder="1" applyAlignment="1" applyProtection="1">
      <alignment horizontal="center" vertical="center" wrapText="1"/>
      <protection locked="0"/>
    </xf>
    <xf numFmtId="0" fontId="70" fillId="6" borderId="31" xfId="2" applyFont="1" applyFill="1" applyBorder="1" applyAlignment="1">
      <alignment vertical="center" wrapText="1"/>
    </xf>
    <xf numFmtId="0" fontId="79" fillId="13" borderId="41" xfId="2" applyFont="1" applyFill="1" applyBorder="1" applyAlignment="1">
      <alignment vertical="center" wrapText="1"/>
    </xf>
    <xf numFmtId="0" fontId="79" fillId="13" borderId="9" xfId="2" applyFont="1" applyFill="1" applyBorder="1" applyAlignment="1">
      <alignment horizontal="right" vertical="center" wrapText="1"/>
    </xf>
    <xf numFmtId="0" fontId="43" fillId="13" borderId="9" xfId="2" applyFont="1" applyFill="1" applyBorder="1" applyAlignment="1">
      <alignment horizontal="right" vertical="center"/>
    </xf>
    <xf numFmtId="1" fontId="167" fillId="3" borderId="24" xfId="2" applyNumberFormat="1" applyFont="1" applyFill="1" applyBorder="1" applyAlignment="1">
      <alignment horizontal="right" vertical="center" wrapText="1"/>
    </xf>
    <xf numFmtId="0" fontId="157" fillId="0" borderId="41" xfId="2" applyFont="1" applyBorder="1"/>
    <xf numFmtId="168" fontId="167" fillId="3" borderId="10" xfId="2" applyNumberFormat="1" applyFont="1" applyFill="1" applyBorder="1" applyAlignment="1" applyProtection="1">
      <alignment vertical="center"/>
      <protection locked="0"/>
    </xf>
    <xf numFmtId="1" fontId="167" fillId="3" borderId="41" xfId="2" applyNumberFormat="1" applyFont="1" applyFill="1" applyBorder="1" applyAlignment="1">
      <alignment horizontal="center" vertical="center" wrapText="1"/>
    </xf>
    <xf numFmtId="0" fontId="79" fillId="13" borderId="14" xfId="2" applyFont="1" applyFill="1" applyBorder="1" applyAlignment="1">
      <alignment vertical="center" wrapText="1"/>
    </xf>
    <xf numFmtId="0" fontId="79" fillId="13" borderId="12" xfId="2" applyFont="1" applyFill="1" applyBorder="1" applyAlignment="1">
      <alignment horizontal="right" vertical="center" wrapText="1"/>
    </xf>
    <xf numFmtId="0" fontId="43" fillId="13" borderId="12" xfId="2" applyFont="1" applyFill="1" applyBorder="1" applyAlignment="1">
      <alignment horizontal="right" vertical="center"/>
    </xf>
    <xf numFmtId="168" fontId="167" fillId="3" borderId="9" xfId="2" applyNumberFormat="1" applyFont="1" applyFill="1" applyBorder="1" applyAlignment="1" applyProtection="1">
      <alignment horizontal="center" vertical="center"/>
      <protection locked="0"/>
    </xf>
    <xf numFmtId="0" fontId="79" fillId="13" borderId="9" xfId="2" applyFont="1" applyFill="1" applyBorder="1" applyAlignment="1">
      <alignment vertical="center" wrapText="1"/>
    </xf>
    <xf numFmtId="0" fontId="165" fillId="15" borderId="9" xfId="2" applyFont="1" applyFill="1" applyBorder="1" applyAlignment="1">
      <alignment vertical="center" wrapText="1"/>
    </xf>
    <xf numFmtId="0" fontId="157" fillId="15" borderId="9" xfId="2" applyFont="1" applyFill="1" applyBorder="1" applyAlignment="1">
      <alignment vertical="center"/>
    </xf>
    <xf numFmtId="0" fontId="165" fillId="15" borderId="8" xfId="2" applyFont="1" applyFill="1" applyBorder="1" applyAlignment="1">
      <alignment horizontal="right" vertical="center" wrapText="1"/>
    </xf>
    <xf numFmtId="0" fontId="157" fillId="15" borderId="9" xfId="2" applyFont="1" applyFill="1" applyBorder="1"/>
    <xf numFmtId="0" fontId="165" fillId="15" borderId="42" xfId="2" applyFont="1" applyFill="1" applyBorder="1" applyAlignment="1">
      <alignment horizontal="right" vertical="center"/>
    </xf>
    <xf numFmtId="0" fontId="157" fillId="15" borderId="0" xfId="2" applyFont="1" applyFill="1" applyBorder="1"/>
    <xf numFmtId="168" fontId="165" fillId="15" borderId="0" xfId="2" applyNumberFormat="1" applyFont="1" applyFill="1" applyBorder="1" applyAlignment="1">
      <alignment horizontal="center" vertical="center"/>
    </xf>
    <xf numFmtId="168" fontId="165" fillId="15" borderId="7" xfId="2" applyNumberFormat="1" applyFont="1" applyFill="1" applyBorder="1" applyAlignment="1">
      <alignment horizontal="center" vertical="center"/>
    </xf>
    <xf numFmtId="0" fontId="79" fillId="13" borderId="25" xfId="2" applyFont="1" applyFill="1" applyBorder="1" applyAlignment="1">
      <alignment vertical="center" wrapText="1"/>
    </xf>
    <xf numFmtId="0" fontId="79" fillId="13" borderId="19" xfId="2" applyFont="1" applyFill="1" applyBorder="1" applyAlignment="1">
      <alignment horizontal="right" vertical="center" wrapText="1"/>
    </xf>
    <xf numFmtId="0" fontId="43" fillId="13" borderId="19" xfId="2" applyFont="1" applyFill="1" applyBorder="1" applyAlignment="1">
      <alignment horizontal="right" vertical="center"/>
    </xf>
    <xf numFmtId="0" fontId="165" fillId="15" borderId="25" xfId="2" applyFont="1" applyFill="1" applyBorder="1" applyAlignment="1">
      <alignment vertical="center" wrapText="1"/>
    </xf>
    <xf numFmtId="0" fontId="157" fillId="0" borderId="14" xfId="2" applyFont="1" applyBorder="1"/>
    <xf numFmtId="168" fontId="167" fillId="3" borderId="15" xfId="2" applyNumberFormat="1" applyFont="1" applyFill="1" applyBorder="1" applyAlignment="1" applyProtection="1">
      <alignment vertical="center"/>
      <protection locked="0"/>
    </xf>
    <xf numFmtId="164" fontId="165" fillId="15" borderId="9" xfId="2" applyNumberFormat="1" applyFont="1" applyFill="1" applyBorder="1" applyAlignment="1">
      <alignment vertical="center"/>
    </xf>
    <xf numFmtId="168" fontId="165" fillId="15" borderId="9" xfId="2" applyNumberFormat="1" applyFont="1" applyFill="1" applyBorder="1" applyAlignment="1">
      <alignment horizontal="center" vertical="center"/>
    </xf>
    <xf numFmtId="168" fontId="165" fillId="15" borderId="10" xfId="2" applyNumberFormat="1" applyFont="1" applyFill="1" applyBorder="1" applyAlignment="1">
      <alignment horizontal="center" vertical="center"/>
    </xf>
    <xf numFmtId="0" fontId="157" fillId="0" borderId="25" xfId="2" applyFont="1" applyBorder="1"/>
    <xf numFmtId="168" fontId="167" fillId="3" borderId="160" xfId="2" applyNumberFormat="1" applyFont="1" applyFill="1" applyBorder="1" applyAlignment="1" applyProtection="1">
      <alignment vertical="center"/>
      <protection locked="0"/>
    </xf>
    <xf numFmtId="0" fontId="79" fillId="13" borderId="41" xfId="2" applyFont="1" applyFill="1" applyBorder="1" applyAlignment="1" applyProtection="1">
      <alignment vertical="center" wrapText="1"/>
    </xf>
    <xf numFmtId="0" fontId="79" fillId="13" borderId="9" xfId="2" applyFont="1" applyFill="1" applyBorder="1" applyAlignment="1" applyProtection="1">
      <alignment vertical="center" wrapText="1"/>
    </xf>
    <xf numFmtId="0" fontId="165" fillId="15" borderId="9" xfId="2" applyFont="1" applyFill="1" applyBorder="1" applyAlignment="1" applyProtection="1">
      <alignment vertical="center" wrapText="1"/>
    </xf>
    <xf numFmtId="0" fontId="157" fillId="15" borderId="9" xfId="2" applyFont="1" applyFill="1" applyBorder="1" applyAlignment="1" applyProtection="1">
      <alignment vertical="center"/>
    </xf>
    <xf numFmtId="0" fontId="165" fillId="15" borderId="8" xfId="2" applyFont="1" applyFill="1" applyBorder="1" applyAlignment="1" applyProtection="1">
      <alignment horizontal="right" vertical="center" wrapText="1"/>
    </xf>
    <xf numFmtId="0" fontId="165" fillId="15" borderId="42" xfId="2" applyFont="1" applyFill="1" applyBorder="1" applyAlignment="1" applyProtection="1">
      <alignment horizontal="right" vertical="center"/>
    </xf>
    <xf numFmtId="168" fontId="167" fillId="3" borderId="19" xfId="2" applyNumberFormat="1" applyFont="1" applyFill="1" applyBorder="1" applyAlignment="1" applyProtection="1">
      <alignment horizontal="center" vertical="center"/>
      <protection locked="0"/>
    </xf>
    <xf numFmtId="0" fontId="79" fillId="10" borderId="41" xfId="2" applyFont="1" applyFill="1" applyBorder="1" applyAlignment="1">
      <alignment vertical="center" wrapText="1"/>
    </xf>
    <xf numFmtId="0" fontId="79" fillId="10" borderId="9" xfId="2" applyFont="1" applyFill="1" applyBorder="1" applyAlignment="1">
      <alignment horizontal="right" vertical="center" wrapText="1"/>
    </xf>
    <xf numFmtId="0" fontId="43" fillId="10" borderId="9" xfId="2" applyFont="1" applyFill="1" applyBorder="1" applyAlignment="1">
      <alignment horizontal="right" vertical="center"/>
    </xf>
    <xf numFmtId="1" fontId="167" fillId="3" borderId="8" xfId="2" applyNumberFormat="1" applyFont="1" applyFill="1" applyBorder="1" applyAlignment="1">
      <alignment horizontal="right" vertical="center" wrapText="1"/>
    </xf>
    <xf numFmtId="1" fontId="167" fillId="3" borderId="14" xfId="2" applyNumberFormat="1" applyFont="1" applyFill="1" applyBorder="1" applyAlignment="1">
      <alignment horizontal="center" vertical="center" wrapText="1"/>
    </xf>
    <xf numFmtId="0" fontId="79" fillId="10" borderId="25" xfId="2" applyFont="1" applyFill="1" applyBorder="1" applyAlignment="1">
      <alignment vertical="center" wrapText="1"/>
    </xf>
    <xf numFmtId="0" fontId="79" fillId="10" borderId="19" xfId="2" applyFont="1" applyFill="1" applyBorder="1" applyAlignment="1">
      <alignment vertical="center" wrapText="1"/>
    </xf>
    <xf numFmtId="0" fontId="165" fillId="10" borderId="19" xfId="2" applyFont="1" applyFill="1" applyBorder="1" applyAlignment="1">
      <alignment vertical="center" wrapText="1"/>
    </xf>
    <xf numFmtId="0" fontId="157" fillId="10" borderId="19" xfId="2" applyFont="1" applyFill="1" applyBorder="1" applyAlignment="1">
      <alignment vertical="center"/>
    </xf>
    <xf numFmtId="0" fontId="165" fillId="10" borderId="8" xfId="2" applyFont="1" applyFill="1" applyBorder="1" applyAlignment="1">
      <alignment horizontal="right" vertical="center" wrapText="1"/>
    </xf>
    <xf numFmtId="0" fontId="165" fillId="10" borderId="9" xfId="2" applyFont="1" applyFill="1" applyBorder="1" applyAlignment="1">
      <alignment horizontal="right" vertical="center" wrapText="1"/>
    </xf>
    <xf numFmtId="0" fontId="165" fillId="10" borderId="41" xfId="2" applyFont="1" applyFill="1" applyBorder="1" applyAlignment="1">
      <alignment horizontal="right" vertical="center"/>
    </xf>
    <xf numFmtId="164" fontId="165" fillId="10" borderId="0" xfId="2" applyNumberFormat="1" applyFont="1" applyFill="1" applyBorder="1" applyAlignment="1" applyProtection="1">
      <alignment vertical="center"/>
      <protection locked="0"/>
    </xf>
    <xf numFmtId="168" fontId="165" fillId="10" borderId="0" xfId="2" applyNumberFormat="1" applyFont="1" applyFill="1" applyBorder="1" applyAlignment="1" applyProtection="1">
      <alignment horizontal="center" vertical="center"/>
      <protection locked="0"/>
    </xf>
    <xf numFmtId="168" fontId="165" fillId="10" borderId="7" xfId="2" applyNumberFormat="1" applyFont="1" applyFill="1" applyBorder="1" applyAlignment="1" applyProtection="1">
      <alignment vertical="center"/>
      <protection locked="0"/>
    </xf>
    <xf numFmtId="0" fontId="70" fillId="10" borderId="41" xfId="2" applyFont="1" applyFill="1" applyBorder="1" applyAlignment="1" applyProtection="1">
      <alignment vertical="center"/>
      <protection locked="0"/>
    </xf>
    <xf numFmtId="0" fontId="165" fillId="10" borderId="9" xfId="2" applyFont="1" applyFill="1" applyBorder="1" applyAlignment="1">
      <alignment vertical="center" wrapText="1"/>
    </xf>
    <xf numFmtId="0" fontId="79" fillId="10" borderId="14" xfId="2" applyFont="1" applyFill="1" applyBorder="1" applyAlignment="1">
      <alignment vertical="center" wrapText="1"/>
    </xf>
    <xf numFmtId="0" fontId="79" fillId="10" borderId="12" xfId="2" applyFont="1" applyFill="1" applyBorder="1" applyAlignment="1">
      <alignment horizontal="right" vertical="center" wrapText="1"/>
    </xf>
    <xf numFmtId="0" fontId="43" fillId="10" borderId="12" xfId="2" applyFont="1" applyFill="1" applyBorder="1" applyAlignment="1">
      <alignment horizontal="right" vertical="center"/>
    </xf>
    <xf numFmtId="0" fontId="79" fillId="10" borderId="12" xfId="2" applyFont="1" applyFill="1" applyBorder="1" applyAlignment="1">
      <alignment vertical="center" wrapText="1"/>
    </xf>
    <xf numFmtId="0" fontId="165" fillId="10" borderId="12" xfId="2" applyFont="1" applyFill="1" applyBorder="1" applyAlignment="1">
      <alignment vertical="center" wrapText="1"/>
    </xf>
    <xf numFmtId="0" fontId="157" fillId="10" borderId="12" xfId="2" applyFont="1" applyFill="1" applyBorder="1" applyAlignment="1">
      <alignment vertical="center"/>
    </xf>
    <xf numFmtId="0" fontId="165" fillId="10" borderId="11" xfId="2" applyFont="1" applyFill="1" applyBorder="1" applyAlignment="1">
      <alignment horizontal="right" vertical="center" wrapText="1"/>
    </xf>
    <xf numFmtId="0" fontId="165" fillId="10" borderId="13" xfId="2" applyFont="1" applyFill="1" applyBorder="1" applyAlignment="1">
      <alignment horizontal="right" vertical="center"/>
    </xf>
    <xf numFmtId="164" fontId="165" fillId="10" borderId="9" xfId="2" applyNumberFormat="1" applyFont="1" applyFill="1" applyBorder="1" applyAlignment="1">
      <alignment vertical="center"/>
    </xf>
    <xf numFmtId="168" fontId="165" fillId="10" borderId="10" xfId="2" applyNumberFormat="1" applyFont="1" applyFill="1" applyBorder="1" applyAlignment="1">
      <alignment vertical="center"/>
    </xf>
    <xf numFmtId="168" fontId="165" fillId="10" borderId="9" xfId="2" applyNumberFormat="1" applyFont="1" applyFill="1" applyBorder="1" applyAlignment="1">
      <alignment horizontal="center" vertical="center"/>
    </xf>
    <xf numFmtId="168" fontId="165" fillId="10" borderId="10" xfId="2" applyNumberFormat="1" applyFont="1" applyFill="1" applyBorder="1" applyAlignment="1">
      <alignment horizontal="center" vertical="center"/>
    </xf>
    <xf numFmtId="0" fontId="43" fillId="17" borderId="26" xfId="2" applyFont="1" applyFill="1" applyBorder="1" applyAlignment="1">
      <alignment horizontal="right" vertical="center" wrapText="1"/>
    </xf>
    <xf numFmtId="0" fontId="43" fillId="17" borderId="27" xfId="2" applyFont="1" applyFill="1" applyBorder="1" applyAlignment="1">
      <alignment vertical="center" wrapText="1"/>
    </xf>
    <xf numFmtId="0" fontId="43" fillId="17" borderId="61" xfId="2" applyFont="1" applyFill="1" applyBorder="1" applyAlignment="1">
      <alignment horizontal="right" vertical="center"/>
    </xf>
    <xf numFmtId="164" fontId="165" fillId="17" borderId="44" xfId="2" applyNumberFormat="1" applyFont="1" applyFill="1" applyBorder="1" applyAlignment="1">
      <alignment vertical="center"/>
    </xf>
    <xf numFmtId="168" fontId="165" fillId="17" borderId="44" xfId="2" applyNumberFormat="1" applyFont="1" applyFill="1" applyBorder="1" applyAlignment="1">
      <alignment horizontal="center" vertical="center"/>
    </xf>
    <xf numFmtId="168" fontId="165" fillId="17" borderId="45" xfId="2" applyNumberFormat="1" applyFont="1" applyFill="1" applyBorder="1" applyAlignment="1">
      <alignment vertical="center"/>
    </xf>
    <xf numFmtId="0" fontId="79" fillId="11" borderId="25" xfId="2" applyFont="1" applyFill="1" applyBorder="1" applyAlignment="1">
      <alignment vertical="center" wrapText="1"/>
    </xf>
    <xf numFmtId="1" fontId="167" fillId="3" borderId="16" xfId="2" applyNumberFormat="1" applyFont="1" applyFill="1" applyBorder="1" applyAlignment="1">
      <alignment horizontal="right" vertical="center" wrapText="1"/>
    </xf>
    <xf numFmtId="0" fontId="79" fillId="11" borderId="41" xfId="2" applyFont="1" applyFill="1" applyBorder="1" applyAlignment="1">
      <alignment vertical="center" wrapText="1"/>
    </xf>
    <xf numFmtId="0" fontId="79" fillId="11" borderId="9" xfId="2" applyFont="1" applyFill="1" applyBorder="1" applyAlignment="1">
      <alignment horizontal="right" vertical="center" wrapText="1"/>
    </xf>
    <xf numFmtId="0" fontId="43" fillId="11" borderId="9" xfId="2" applyFont="1" applyFill="1" applyBorder="1" applyAlignment="1">
      <alignment horizontal="right" vertical="center"/>
    </xf>
    <xf numFmtId="164" fontId="167" fillId="3" borderId="10" xfId="2" applyNumberFormat="1" applyFont="1" applyFill="1" applyBorder="1" applyAlignment="1" applyProtection="1">
      <alignment vertical="center"/>
      <protection locked="0"/>
    </xf>
    <xf numFmtId="0" fontId="79" fillId="11" borderId="19" xfId="2" applyFont="1" applyFill="1" applyBorder="1" applyAlignment="1">
      <alignment vertical="center" wrapText="1"/>
    </xf>
    <xf numFmtId="0" fontId="165" fillId="11" borderId="19" xfId="2" applyFont="1" applyFill="1" applyBorder="1" applyAlignment="1">
      <alignment vertical="center" wrapText="1"/>
    </xf>
    <xf numFmtId="0" fontId="157" fillId="11" borderId="19" xfId="2" applyFont="1" applyFill="1" applyBorder="1" applyAlignment="1">
      <alignment vertical="center"/>
    </xf>
    <xf numFmtId="0" fontId="165" fillId="11" borderId="8" xfId="2" applyFont="1" applyFill="1" applyBorder="1" applyAlignment="1">
      <alignment horizontal="right" vertical="center" wrapText="1"/>
    </xf>
    <xf numFmtId="0" fontId="165" fillId="11" borderId="9" xfId="2" applyFont="1" applyFill="1" applyBorder="1" applyAlignment="1">
      <alignment horizontal="right" vertical="center" wrapText="1"/>
    </xf>
    <xf numFmtId="0" fontId="165" fillId="11" borderId="23" xfId="2" applyFont="1" applyFill="1" applyBorder="1" applyAlignment="1">
      <alignment horizontal="right" vertical="center"/>
    </xf>
    <xf numFmtId="164" fontId="165" fillId="11" borderId="0" xfId="2" applyNumberFormat="1" applyFont="1" applyFill="1" applyBorder="1" applyAlignment="1">
      <alignment vertical="center"/>
    </xf>
    <xf numFmtId="168" fontId="165" fillId="11" borderId="0" xfId="2" applyNumberFormat="1" applyFont="1" applyFill="1" applyBorder="1" applyAlignment="1">
      <alignment horizontal="center" vertical="center"/>
    </xf>
    <xf numFmtId="168" fontId="165" fillId="11" borderId="7" xfId="2" applyNumberFormat="1" applyFont="1" applyFill="1" applyBorder="1" applyAlignment="1">
      <alignment vertical="center"/>
    </xf>
    <xf numFmtId="0" fontId="70" fillId="11" borderId="41" xfId="2" applyFont="1" applyFill="1" applyBorder="1" applyAlignment="1" applyProtection="1">
      <alignment vertical="center"/>
      <protection locked="0"/>
    </xf>
    <xf numFmtId="0" fontId="165" fillId="11" borderId="9" xfId="2" applyFont="1" applyFill="1" applyBorder="1" applyAlignment="1">
      <alignment vertical="center" wrapText="1"/>
    </xf>
    <xf numFmtId="0" fontId="79" fillId="11" borderId="21" xfId="2" applyFont="1" applyFill="1" applyBorder="1" applyAlignment="1">
      <alignment vertical="center" wrapText="1"/>
    </xf>
    <xf numFmtId="0" fontId="79" fillId="11" borderId="0" xfId="2" applyFont="1" applyFill="1" applyBorder="1" applyAlignment="1">
      <alignment vertical="center" wrapText="1"/>
    </xf>
    <xf numFmtId="0" fontId="165" fillId="11" borderId="0" xfId="2" applyFont="1" applyFill="1" applyBorder="1" applyAlignment="1">
      <alignment vertical="center" wrapText="1"/>
    </xf>
    <xf numFmtId="0" fontId="157" fillId="11" borderId="0" xfId="2" applyFont="1" applyFill="1" applyBorder="1" applyAlignment="1">
      <alignment vertical="center"/>
    </xf>
    <xf numFmtId="0" fontId="165" fillId="11" borderId="12" xfId="2" applyFont="1" applyFill="1" applyBorder="1" applyAlignment="1">
      <alignment vertical="center" wrapText="1"/>
    </xf>
    <xf numFmtId="0" fontId="165" fillId="11" borderId="42" xfId="2" applyFont="1" applyFill="1" applyBorder="1" applyAlignment="1">
      <alignment horizontal="right" vertical="center"/>
    </xf>
    <xf numFmtId="164" fontId="165" fillId="11" borderId="41" xfId="2" applyNumberFormat="1" applyFont="1" applyFill="1" applyBorder="1" applyAlignment="1">
      <alignment vertical="center"/>
    </xf>
    <xf numFmtId="168" fontId="165" fillId="11" borderId="10" xfId="2" applyNumberFormat="1" applyFont="1" applyFill="1" applyBorder="1" applyAlignment="1">
      <alignment vertical="center"/>
    </xf>
    <xf numFmtId="0" fontId="165" fillId="11" borderId="11" xfId="2" applyFont="1" applyFill="1" applyBorder="1" applyAlignment="1">
      <alignment horizontal="right" vertical="center" wrapText="1"/>
    </xf>
    <xf numFmtId="0" fontId="165" fillId="11" borderId="13" xfId="2" applyFont="1" applyFill="1" applyBorder="1" applyAlignment="1">
      <alignment horizontal="right" vertical="center"/>
    </xf>
    <xf numFmtId="168" fontId="165" fillId="11" borderId="9" xfId="2" applyNumberFormat="1" applyFont="1" applyFill="1" applyBorder="1" applyAlignment="1">
      <alignment horizontal="center" vertical="center"/>
    </xf>
    <xf numFmtId="0" fontId="43" fillId="18" borderId="61" xfId="2" applyFont="1" applyFill="1" applyBorder="1" applyAlignment="1">
      <alignment horizontal="right" vertical="center"/>
    </xf>
    <xf numFmtId="164" fontId="165" fillId="18" borderId="44" xfId="2" applyNumberFormat="1" applyFont="1" applyFill="1" applyBorder="1" applyAlignment="1">
      <alignment vertical="center"/>
    </xf>
    <xf numFmtId="168" fontId="165" fillId="18" borderId="44" xfId="2" applyNumberFormat="1" applyFont="1" applyFill="1" applyBorder="1" applyAlignment="1">
      <alignment horizontal="center" vertical="center"/>
    </xf>
    <xf numFmtId="168" fontId="165" fillId="18" borderId="45" xfId="2" applyNumberFormat="1" applyFont="1" applyFill="1" applyBorder="1" applyAlignment="1">
      <alignment vertical="center"/>
    </xf>
    <xf numFmtId="0" fontId="157" fillId="37" borderId="43" xfId="2" applyFont="1" applyFill="1" applyBorder="1" applyAlignment="1">
      <alignment vertical="center"/>
    </xf>
    <xf numFmtId="0" fontId="43" fillId="37" borderId="44" xfId="2" applyFont="1" applyFill="1" applyBorder="1" applyAlignment="1">
      <alignment vertical="center" wrapText="1"/>
    </xf>
    <xf numFmtId="0" fontId="43" fillId="37" borderId="43" xfId="2" applyFont="1" applyFill="1" applyBorder="1" applyAlignment="1">
      <alignment horizontal="right" vertical="center" wrapText="1"/>
    </xf>
    <xf numFmtId="0" fontId="43" fillId="37" borderId="43" xfId="2" applyFont="1" applyFill="1" applyBorder="1" applyAlignment="1">
      <alignment horizontal="right" vertical="center"/>
    </xf>
    <xf numFmtId="0" fontId="47" fillId="36" borderId="46" xfId="2" applyFont="1" applyFill="1" applyBorder="1" applyAlignment="1" applyProtection="1">
      <alignment horizontal="center" vertical="top" wrapText="1"/>
      <protection locked="0"/>
    </xf>
    <xf numFmtId="0" fontId="161" fillId="14" borderId="21" xfId="2" applyFont="1" applyFill="1" applyBorder="1" applyAlignment="1">
      <alignment vertical="center" wrapText="1"/>
    </xf>
    <xf numFmtId="0" fontId="161" fillId="14" borderId="22" xfId="2" applyFont="1" applyFill="1" applyBorder="1" applyAlignment="1">
      <alignment vertical="center" wrapText="1"/>
    </xf>
    <xf numFmtId="0" fontId="70" fillId="50" borderId="5" xfId="2" applyFont="1" applyFill="1" applyBorder="1" applyAlignment="1" applyProtection="1">
      <alignment horizontal="right" vertical="center" wrapText="1"/>
    </xf>
    <xf numFmtId="0" fontId="171" fillId="44" borderId="1" xfId="2" applyFont="1" applyFill="1" applyBorder="1" applyAlignment="1">
      <alignment horizontal="center" vertical="center" wrapText="1"/>
    </xf>
    <xf numFmtId="1" fontId="157" fillId="3" borderId="23" xfId="2" applyNumberFormat="1" applyFont="1" applyFill="1" applyBorder="1" applyAlignment="1" applyProtection="1">
      <alignment horizontal="center" vertical="center" wrapText="1"/>
      <protection locked="0"/>
    </xf>
    <xf numFmtId="0" fontId="157" fillId="3" borderId="23" xfId="2" applyFont="1" applyFill="1" applyBorder="1" applyAlignment="1" applyProtection="1">
      <alignment vertical="center" wrapText="1"/>
      <protection locked="0"/>
    </xf>
    <xf numFmtId="0" fontId="157" fillId="3" borderId="23" xfId="2" applyFont="1" applyFill="1" applyBorder="1" applyAlignment="1" applyProtection="1">
      <alignment vertical="top" wrapText="1"/>
      <protection locked="0"/>
    </xf>
    <xf numFmtId="0" fontId="155" fillId="9" borderId="23" xfId="2" applyFont="1" applyFill="1" applyBorder="1" applyAlignment="1">
      <alignment horizontal="center" vertical="center"/>
    </xf>
    <xf numFmtId="0" fontId="157" fillId="0" borderId="23" xfId="2" applyFont="1" applyBorder="1" applyAlignment="1">
      <alignment vertical="center"/>
    </xf>
    <xf numFmtId="0" fontId="155" fillId="10" borderId="23" xfId="2" applyFont="1" applyFill="1" applyBorder="1" applyAlignment="1">
      <alignment horizontal="center" vertical="center"/>
    </xf>
    <xf numFmtId="0" fontId="155" fillId="11" borderId="23" xfId="2" applyFont="1" applyFill="1" applyBorder="1" applyAlignment="1">
      <alignment horizontal="center" vertical="center"/>
    </xf>
    <xf numFmtId="0" fontId="160" fillId="9" borderId="57" xfId="2" applyFont="1" applyFill="1" applyBorder="1" applyAlignment="1">
      <alignment horizontal="center" vertical="center" wrapText="1"/>
    </xf>
    <xf numFmtId="0" fontId="163" fillId="8" borderId="57" xfId="2" applyFont="1" applyFill="1" applyBorder="1" applyAlignment="1">
      <alignment horizontal="center" vertical="center" wrapText="1"/>
    </xf>
    <xf numFmtId="0" fontId="172" fillId="8" borderId="57" xfId="2" applyFont="1" applyFill="1" applyBorder="1" applyAlignment="1">
      <alignment horizontal="center" vertical="center" wrapText="1"/>
    </xf>
    <xf numFmtId="1" fontId="157" fillId="3" borderId="76" xfId="2" applyNumberFormat="1" applyFont="1" applyFill="1" applyBorder="1" applyAlignment="1" applyProtection="1">
      <alignment horizontal="center" vertical="center" wrapText="1"/>
      <protection locked="0"/>
    </xf>
    <xf numFmtId="0" fontId="157" fillId="3" borderId="76" xfId="2" applyFont="1" applyFill="1" applyBorder="1" applyAlignment="1" applyProtection="1">
      <alignment vertical="top" wrapText="1"/>
      <protection locked="0"/>
    </xf>
    <xf numFmtId="0" fontId="155" fillId="9" borderId="76" xfId="2" applyFont="1" applyFill="1" applyBorder="1" applyAlignment="1">
      <alignment horizontal="center" vertical="center"/>
    </xf>
    <xf numFmtId="0" fontId="157" fillId="3" borderId="76" xfId="2" applyFont="1" applyFill="1" applyBorder="1" applyAlignment="1" applyProtection="1">
      <alignment horizontal="center" vertical="center" wrapText="1"/>
      <protection locked="0"/>
    </xf>
    <xf numFmtId="1" fontId="157" fillId="3" borderId="64" xfId="2" applyNumberFormat="1" applyFont="1" applyFill="1" applyBorder="1" applyAlignment="1" applyProtection="1">
      <alignment horizontal="center" vertical="center" wrapText="1"/>
      <protection locked="0"/>
    </xf>
    <xf numFmtId="0" fontId="157" fillId="0" borderId="64" xfId="2" applyFont="1" applyBorder="1" applyAlignment="1">
      <alignment vertical="center"/>
    </xf>
    <xf numFmtId="0" fontId="157" fillId="3" borderId="64" xfId="2" applyFont="1" applyFill="1" applyBorder="1" applyAlignment="1" applyProtection="1">
      <alignment vertical="center" wrapText="1"/>
      <protection locked="0"/>
    </xf>
    <xf numFmtId="0" fontId="157" fillId="3" borderId="64" xfId="2" applyFont="1" applyFill="1" applyBorder="1" applyAlignment="1" applyProtection="1">
      <alignment vertical="top" wrapText="1"/>
      <protection locked="0"/>
    </xf>
    <xf numFmtId="0" fontId="155" fillId="9" borderId="64" xfId="2" applyFont="1" applyFill="1" applyBorder="1" applyAlignment="1">
      <alignment horizontal="center" vertical="center"/>
    </xf>
    <xf numFmtId="0" fontId="157" fillId="3" borderId="64" xfId="2" applyFont="1" applyFill="1" applyBorder="1" applyAlignment="1" applyProtection="1">
      <alignment horizontal="center" vertical="center" wrapText="1"/>
      <protection locked="0"/>
    </xf>
    <xf numFmtId="0" fontId="157" fillId="0" borderId="76" xfId="2" applyFont="1" applyBorder="1" applyAlignment="1">
      <alignment vertical="center"/>
    </xf>
    <xf numFmtId="0" fontId="157" fillId="3" borderId="76" xfId="2" applyFont="1" applyFill="1" applyBorder="1" applyAlignment="1" applyProtection="1">
      <alignment vertical="center" wrapText="1"/>
      <protection locked="0"/>
    </xf>
    <xf numFmtId="0" fontId="155" fillId="10" borderId="76" xfId="2" applyFont="1" applyFill="1" applyBorder="1" applyAlignment="1">
      <alignment horizontal="center" vertical="center"/>
    </xf>
    <xf numFmtId="0" fontId="155" fillId="10" borderId="64" xfId="2" applyFont="1" applyFill="1" applyBorder="1" applyAlignment="1">
      <alignment horizontal="center" vertical="center"/>
    </xf>
    <xf numFmtId="0" fontId="155" fillId="11" borderId="76" xfId="2" applyFont="1" applyFill="1" applyBorder="1" applyAlignment="1">
      <alignment horizontal="center" vertical="center"/>
    </xf>
    <xf numFmtId="0" fontId="155" fillId="11" borderId="64" xfId="2" applyFont="1" applyFill="1" applyBorder="1" applyAlignment="1">
      <alignment horizontal="center" vertical="center"/>
    </xf>
    <xf numFmtId="0" fontId="70" fillId="6" borderId="62" xfId="2" applyFont="1" applyFill="1" applyBorder="1" applyAlignment="1">
      <alignment horizontal="center" vertical="center" wrapText="1"/>
    </xf>
    <xf numFmtId="0" fontId="70" fillId="6" borderId="62" xfId="2" applyFont="1" applyFill="1" applyBorder="1" applyAlignment="1">
      <alignment horizontal="right" vertical="center"/>
    </xf>
    <xf numFmtId="0" fontId="70" fillId="6" borderId="87" xfId="2" applyFont="1" applyFill="1" applyBorder="1" applyAlignment="1">
      <alignment horizontal="center" vertical="center" wrapText="1"/>
    </xf>
    <xf numFmtId="0" fontId="79" fillId="13" borderId="80" xfId="2" applyFont="1" applyFill="1" applyBorder="1" applyAlignment="1">
      <alignment vertical="center" wrapText="1"/>
    </xf>
    <xf numFmtId="0" fontId="79" fillId="13" borderId="47" xfId="2" applyFont="1" applyFill="1" applyBorder="1" applyAlignment="1">
      <alignment horizontal="right" vertical="center" wrapText="1"/>
    </xf>
    <xf numFmtId="0" fontId="43" fillId="13" borderId="47" xfId="2" applyFont="1" applyFill="1" applyBorder="1" applyAlignment="1">
      <alignment horizontal="right" vertical="center"/>
    </xf>
    <xf numFmtId="1" fontId="167" fillId="3" borderId="150" xfId="2" applyNumberFormat="1" applyFont="1" applyFill="1" applyBorder="1" applyAlignment="1">
      <alignment horizontal="right" vertical="center" wrapText="1"/>
    </xf>
    <xf numFmtId="0" fontId="165" fillId="15" borderId="80" xfId="2" applyFont="1" applyFill="1" applyBorder="1" applyAlignment="1">
      <alignment vertical="center" wrapText="1"/>
    </xf>
    <xf numFmtId="0" fontId="157" fillId="0" borderId="80" xfId="2" applyFont="1" applyBorder="1"/>
    <xf numFmtId="168" fontId="167" fillId="3" borderId="47" xfId="2" applyNumberFormat="1" applyFont="1" applyFill="1" applyBorder="1" applyAlignment="1" applyProtection="1">
      <alignment horizontal="center" vertical="center"/>
    </xf>
    <xf numFmtId="168" fontId="167" fillId="3" borderId="48" xfId="2" applyNumberFormat="1" applyFont="1" applyFill="1" applyBorder="1" applyAlignment="1" applyProtection="1">
      <alignment vertical="center"/>
      <protection locked="0"/>
    </xf>
    <xf numFmtId="0" fontId="43" fillId="16" borderId="43" xfId="2" applyFont="1" applyFill="1" applyBorder="1" applyAlignment="1">
      <alignment horizontal="center" vertical="top" wrapText="1"/>
    </xf>
    <xf numFmtId="0" fontId="43" fillId="16" borderId="44" xfId="2" applyFont="1" applyFill="1" applyBorder="1" applyAlignment="1">
      <alignment horizontal="center" vertical="top" wrapText="1"/>
    </xf>
    <xf numFmtId="0" fontId="43" fillId="16" borderId="43" xfId="2" applyFont="1" applyFill="1" applyBorder="1" applyAlignment="1">
      <alignment horizontal="right" vertical="center" wrapText="1"/>
    </xf>
    <xf numFmtId="0" fontId="43" fillId="16" borderId="44" xfId="2" applyFont="1" applyFill="1" applyBorder="1" applyAlignment="1">
      <alignment horizontal="center" vertical="center" wrapText="1"/>
    </xf>
    <xf numFmtId="0" fontId="43" fillId="16" borderId="43" xfId="2" applyFont="1" applyFill="1" applyBorder="1" applyAlignment="1">
      <alignment horizontal="right" vertical="center"/>
    </xf>
    <xf numFmtId="164" fontId="165" fillId="16" borderId="88" xfId="2" applyNumberFormat="1" applyFont="1" applyFill="1" applyBorder="1" applyAlignment="1">
      <alignment horizontal="center" vertical="center"/>
    </xf>
    <xf numFmtId="168" fontId="165" fillId="16" borderId="27" xfId="2" applyNumberFormat="1" applyFont="1" applyFill="1" applyBorder="1" applyAlignment="1">
      <alignment horizontal="center" vertical="center"/>
    </xf>
    <xf numFmtId="168" fontId="165" fillId="16" borderId="89" xfId="2" applyNumberFormat="1" applyFont="1" applyFill="1" applyBorder="1" applyAlignment="1">
      <alignment horizontal="center" vertical="center"/>
    </xf>
    <xf numFmtId="0" fontId="79" fillId="10" borderId="80" xfId="2" applyFont="1" applyFill="1" applyBorder="1" applyAlignment="1">
      <alignment vertical="center" wrapText="1"/>
    </xf>
    <xf numFmtId="0" fontId="79" fillId="10" borderId="47" xfId="2" applyFont="1" applyFill="1" applyBorder="1" applyAlignment="1">
      <alignment horizontal="right" vertical="center" wrapText="1"/>
    </xf>
    <xf numFmtId="0" fontId="43" fillId="10" borderId="47" xfId="2" applyFont="1" applyFill="1" applyBorder="1" applyAlignment="1">
      <alignment horizontal="right" vertical="center"/>
    </xf>
    <xf numFmtId="1" fontId="167" fillId="3" borderId="46" xfId="2" applyNumberFormat="1" applyFont="1" applyFill="1" applyBorder="1" applyAlignment="1">
      <alignment horizontal="right" vertical="center" wrapText="1"/>
    </xf>
    <xf numFmtId="0" fontId="70" fillId="10" borderId="76" xfId="2" applyFont="1" applyFill="1" applyBorder="1" applyAlignment="1" applyProtection="1">
      <alignment vertical="center"/>
      <protection locked="0"/>
    </xf>
    <xf numFmtId="168" fontId="167" fillId="3" borderId="47" xfId="2" applyNumberFormat="1" applyFont="1" applyFill="1" applyBorder="1" applyAlignment="1" applyProtection="1">
      <alignment horizontal="center" vertical="center"/>
      <protection locked="0"/>
    </xf>
    <xf numFmtId="0" fontId="43" fillId="17" borderId="26" xfId="2" applyFont="1" applyFill="1" applyBorder="1" applyAlignment="1">
      <alignment vertical="center" wrapText="1"/>
    </xf>
    <xf numFmtId="164" fontId="165" fillId="56" borderId="43" xfId="2" applyNumberFormat="1" applyFont="1" applyFill="1" applyBorder="1" applyAlignment="1">
      <alignment vertical="center"/>
    </xf>
    <xf numFmtId="168" fontId="165" fillId="56" borderId="44" xfId="2" applyNumberFormat="1" applyFont="1" applyFill="1" applyBorder="1" applyAlignment="1">
      <alignment horizontal="center" vertical="center"/>
    </xf>
    <xf numFmtId="168" fontId="165" fillId="56" borderId="45" xfId="2" applyNumberFormat="1" applyFont="1" applyFill="1" applyBorder="1" applyAlignment="1">
      <alignment vertical="center"/>
    </xf>
    <xf numFmtId="0" fontId="79" fillId="11" borderId="80" xfId="2" applyFont="1" applyFill="1" applyBorder="1" applyAlignment="1">
      <alignment vertical="center" wrapText="1"/>
    </xf>
    <xf numFmtId="0" fontId="79" fillId="11" borderId="47" xfId="2" applyFont="1" applyFill="1" applyBorder="1" applyAlignment="1">
      <alignment horizontal="right" vertical="center" wrapText="1"/>
    </xf>
    <xf numFmtId="0" fontId="43" fillId="11" borderId="47" xfId="2" applyFont="1" applyFill="1" applyBorder="1" applyAlignment="1">
      <alignment horizontal="right" vertical="center"/>
    </xf>
    <xf numFmtId="0" fontId="70" fillId="11" borderId="76" xfId="2" applyFont="1" applyFill="1" applyBorder="1" applyAlignment="1" applyProtection="1">
      <alignment vertical="center"/>
      <protection locked="0"/>
    </xf>
    <xf numFmtId="164" fontId="167" fillId="3" borderId="48" xfId="2" applyNumberFormat="1" applyFont="1" applyFill="1" applyBorder="1" applyAlignment="1" applyProtection="1">
      <alignment vertical="center"/>
      <protection locked="0"/>
    </xf>
    <xf numFmtId="0" fontId="43" fillId="18" borderId="26" xfId="2" applyFont="1" applyFill="1" applyBorder="1" applyAlignment="1">
      <alignment vertical="center" wrapText="1"/>
    </xf>
    <xf numFmtId="0" fontId="43" fillId="18" borderId="27" xfId="2" applyFont="1" applyFill="1" applyBorder="1" applyAlignment="1">
      <alignment vertical="center" wrapText="1"/>
    </xf>
    <xf numFmtId="0" fontId="43" fillId="18" borderId="26" xfId="2" applyFont="1" applyFill="1" applyBorder="1" applyAlignment="1">
      <alignment horizontal="right" vertical="center" wrapText="1"/>
    </xf>
    <xf numFmtId="0" fontId="152" fillId="3" borderId="2" xfId="2" applyFont="1" applyFill="1" applyBorder="1" applyAlignment="1">
      <alignment vertical="center" wrapText="1"/>
    </xf>
    <xf numFmtId="0" fontId="152" fillId="3" borderId="3" xfId="2" applyFont="1" applyFill="1" applyBorder="1" applyAlignment="1">
      <alignment vertical="center" wrapText="1"/>
    </xf>
    <xf numFmtId="0" fontId="0" fillId="3" borderId="0" xfId="0" applyFill="1" applyAlignment="1"/>
    <xf numFmtId="0" fontId="143" fillId="3" borderId="0" xfId="4" applyNumberFormat="1" applyFont="1" applyFill="1" applyAlignment="1">
      <alignment horizontal="right" vertical="center"/>
    </xf>
    <xf numFmtId="0" fontId="141" fillId="3" borderId="0" xfId="4" applyNumberFormat="1" applyFont="1" applyFill="1" applyAlignment="1">
      <alignment horizontal="right" vertical="center"/>
    </xf>
    <xf numFmtId="0" fontId="142" fillId="3" borderId="0" xfId="4" applyNumberFormat="1" applyFont="1" applyFill="1" applyAlignment="1">
      <alignment horizontal="right" vertical="center"/>
    </xf>
    <xf numFmtId="0" fontId="38" fillId="44" borderId="0" xfId="0" applyFont="1" applyFill="1" applyBorder="1" applyAlignment="1">
      <alignment horizontal="center" vertical="center" wrapText="1"/>
    </xf>
    <xf numFmtId="0" fontId="0" fillId="44" borderId="0" xfId="0" applyFill="1" applyBorder="1" applyAlignment="1">
      <alignment horizontal="center" vertical="center" wrapText="1"/>
    </xf>
    <xf numFmtId="0" fontId="0" fillId="44" borderId="0" xfId="0" applyFill="1" applyBorder="1" applyAlignment="1">
      <alignment horizontal="center" vertical="center"/>
    </xf>
    <xf numFmtId="0" fontId="39" fillId="44" borderId="0" xfId="0" applyFont="1" applyFill="1" applyBorder="1" applyAlignment="1">
      <alignment horizontal="center" vertical="center" wrapText="1"/>
    </xf>
    <xf numFmtId="0" fontId="0" fillId="44" borderId="0" xfId="0" applyFill="1" applyBorder="1" applyAlignment="1"/>
    <xf numFmtId="0" fontId="0" fillId="44" borderId="0" xfId="0" applyFill="1" applyBorder="1" applyAlignment="1">
      <alignment vertical="center" wrapText="1"/>
    </xf>
    <xf numFmtId="0" fontId="32" fillId="44" borderId="0" xfId="0" applyFont="1" applyFill="1" applyBorder="1" applyAlignment="1">
      <alignment vertical="center"/>
    </xf>
    <xf numFmtId="0" fontId="0" fillId="44" borderId="0" xfId="0" applyFill="1"/>
    <xf numFmtId="0" fontId="0" fillId="44" borderId="0" xfId="0" applyFill="1" applyBorder="1"/>
    <xf numFmtId="0" fontId="34" fillId="44" borderId="0" xfId="0" applyFont="1" applyFill="1" applyBorder="1" applyAlignment="1">
      <alignment vertical="center" wrapText="1"/>
    </xf>
    <xf numFmtId="0" fontId="2" fillId="44" borderId="0" xfId="0" applyFont="1" applyFill="1" applyBorder="1" applyAlignment="1">
      <alignment vertical="center" wrapText="1"/>
    </xf>
    <xf numFmtId="0" fontId="176" fillId="44" borderId="0" xfId="4" applyNumberFormat="1" applyFont="1" applyFill="1" applyBorder="1" applyAlignment="1">
      <alignment horizontal="center" vertical="center" wrapText="1"/>
    </xf>
    <xf numFmtId="0" fontId="177" fillId="44" borderId="0" xfId="4" applyNumberFormat="1" applyFont="1" applyFill="1" applyBorder="1" applyAlignment="1">
      <alignment horizontal="center" vertical="center" wrapText="1"/>
    </xf>
    <xf numFmtId="0" fontId="178" fillId="44" borderId="0" xfId="4" applyNumberFormat="1" applyFont="1" applyFill="1" applyBorder="1" applyAlignment="1">
      <alignment horizontal="center" vertical="center" wrapText="1"/>
    </xf>
    <xf numFmtId="0" fontId="179" fillId="44" borderId="0" xfId="0" applyFont="1" applyFill="1" applyBorder="1" applyAlignment="1">
      <alignment horizontal="center" vertical="center" wrapText="1"/>
    </xf>
    <xf numFmtId="0" fontId="180" fillId="44" borderId="0" xfId="0" applyFont="1" applyFill="1" applyBorder="1" applyAlignment="1">
      <alignment horizontal="center" vertical="center" wrapText="1"/>
    </xf>
    <xf numFmtId="0" fontId="181" fillId="44" borderId="0" xfId="0" applyFont="1" applyFill="1" applyBorder="1" applyAlignment="1">
      <alignment horizontal="center" vertical="center" wrapText="1"/>
    </xf>
    <xf numFmtId="0" fontId="182" fillId="44" borderId="0" xfId="0" applyFont="1" applyFill="1" applyBorder="1" applyAlignment="1">
      <alignment horizontal="center" vertical="center" wrapText="1"/>
    </xf>
    <xf numFmtId="0" fontId="183" fillId="44" borderId="0" xfId="0" applyFont="1" applyFill="1" applyBorder="1" applyAlignment="1">
      <alignment horizontal="center" vertical="center" wrapText="1"/>
    </xf>
    <xf numFmtId="0" fontId="184" fillId="44" borderId="0" xfId="0" applyFont="1" applyFill="1" applyBorder="1" applyAlignment="1">
      <alignment horizontal="center" vertical="center" wrapText="1"/>
    </xf>
    <xf numFmtId="0" fontId="185" fillId="44" borderId="0" xfId="0" applyFont="1" applyFill="1" applyBorder="1" applyAlignment="1">
      <alignment horizontal="center" vertical="center" wrapText="1"/>
    </xf>
    <xf numFmtId="0" fontId="186" fillId="44" borderId="0" xfId="0" applyFont="1" applyFill="1" applyBorder="1" applyAlignment="1">
      <alignment horizontal="center" vertical="center" wrapText="1"/>
    </xf>
    <xf numFmtId="0" fontId="187" fillId="44" borderId="0" xfId="0" applyFont="1" applyFill="1" applyBorder="1" applyAlignment="1">
      <alignment horizontal="center" vertical="center" wrapText="1"/>
    </xf>
    <xf numFmtId="0" fontId="0" fillId="0" borderId="0" xfId="0" applyAlignment="1">
      <alignment horizontal="center"/>
    </xf>
    <xf numFmtId="0" fontId="161" fillId="3" borderId="41" xfId="2" applyFont="1" applyFill="1" applyBorder="1" applyAlignment="1">
      <alignment horizontal="left" vertical="center" wrapText="1"/>
    </xf>
    <xf numFmtId="0" fontId="161" fillId="3" borderId="42" xfId="2" applyFont="1" applyFill="1" applyBorder="1" applyAlignment="1">
      <alignment horizontal="left" vertical="center" wrapText="1"/>
    </xf>
    <xf numFmtId="0" fontId="165" fillId="0" borderId="43" xfId="2" applyFont="1" applyFill="1" applyBorder="1" applyAlignment="1">
      <alignment horizontal="center" vertical="center"/>
    </xf>
    <xf numFmtId="0" fontId="165" fillId="0" borderId="44" xfId="2" applyFont="1" applyFill="1" applyBorder="1" applyAlignment="1">
      <alignment horizontal="center" vertical="center"/>
    </xf>
    <xf numFmtId="0" fontId="165" fillId="0" borderId="45" xfId="2" applyFont="1" applyFill="1" applyBorder="1" applyAlignment="1">
      <alignment horizontal="center" vertical="center"/>
    </xf>
    <xf numFmtId="0" fontId="70" fillId="2" borderId="156" xfId="2" applyFont="1" applyFill="1" applyBorder="1" applyAlignment="1">
      <alignment horizontal="center" vertical="center" wrapText="1"/>
    </xf>
    <xf numFmtId="0" fontId="70" fillId="2" borderId="151" xfId="2" applyFont="1" applyFill="1" applyBorder="1" applyAlignment="1">
      <alignment horizontal="center" vertical="center" wrapText="1"/>
    </xf>
    <xf numFmtId="0" fontId="70" fillId="2" borderId="71" xfId="2" applyFont="1" applyFill="1" applyBorder="1" applyAlignment="1">
      <alignment horizontal="center" vertical="center" wrapText="1"/>
    </xf>
    <xf numFmtId="0" fontId="157" fillId="3" borderId="80" xfId="2" applyFont="1" applyFill="1" applyBorder="1" applyAlignment="1">
      <alignment horizontal="center" vertical="center"/>
    </xf>
    <xf numFmtId="0" fontId="157" fillId="3" borderId="63" xfId="2" applyFont="1" applyFill="1" applyBorder="1" applyAlignment="1">
      <alignment horizontal="center" vertical="center"/>
    </xf>
    <xf numFmtId="0" fontId="174" fillId="3" borderId="2" xfId="2" applyFont="1" applyFill="1" applyBorder="1" applyAlignment="1">
      <alignment horizontal="center" vertical="center" wrapText="1"/>
    </xf>
    <xf numFmtId="0" fontId="161" fillId="14" borderId="14" xfId="2" applyFont="1" applyFill="1" applyBorder="1" applyAlignment="1">
      <alignment horizontal="center" vertical="center" wrapText="1"/>
    </xf>
    <xf numFmtId="0" fontId="161" fillId="14" borderId="13" xfId="2" applyFont="1" applyFill="1" applyBorder="1" applyAlignment="1">
      <alignment horizontal="center" vertical="center" wrapText="1"/>
    </xf>
    <xf numFmtId="0" fontId="161" fillId="14" borderId="21" xfId="2" applyFont="1" applyFill="1" applyBorder="1" applyAlignment="1">
      <alignment horizontal="center" vertical="center" wrapText="1"/>
    </xf>
    <xf numFmtId="0" fontId="161" fillId="14" borderId="22" xfId="2" applyFont="1" applyFill="1" applyBorder="1" applyAlignment="1">
      <alignment horizontal="center" vertical="center" wrapText="1"/>
    </xf>
    <xf numFmtId="0" fontId="161" fillId="3" borderId="10" xfId="2" applyFont="1" applyFill="1" applyBorder="1" applyAlignment="1">
      <alignment horizontal="left" vertical="center" wrapText="1"/>
    </xf>
    <xf numFmtId="0" fontId="161" fillId="8" borderId="14" xfId="2" applyFont="1" applyFill="1" applyBorder="1" applyAlignment="1">
      <alignment horizontal="center" vertical="center" wrapText="1"/>
    </xf>
    <xf numFmtId="0" fontId="161" fillId="8" borderId="13" xfId="2" applyFont="1" applyFill="1" applyBorder="1" applyAlignment="1">
      <alignment horizontal="center" vertical="center" wrapText="1"/>
    </xf>
    <xf numFmtId="0" fontId="161" fillId="8" borderId="21" xfId="2" applyFont="1" applyFill="1" applyBorder="1" applyAlignment="1">
      <alignment horizontal="center" vertical="center" wrapText="1"/>
    </xf>
    <xf numFmtId="0" fontId="161" fillId="8" borderId="22" xfId="2" applyFont="1" applyFill="1" applyBorder="1" applyAlignment="1">
      <alignment horizontal="center" vertical="center" wrapText="1"/>
    </xf>
    <xf numFmtId="168" fontId="165" fillId="11" borderId="9" xfId="2" applyNumberFormat="1" applyFont="1" applyFill="1" applyBorder="1" applyAlignment="1">
      <alignment horizontal="center" vertical="center"/>
    </xf>
    <xf numFmtId="168" fontId="165" fillId="11" borderId="42" xfId="2" applyNumberFormat="1" applyFont="1" applyFill="1" applyBorder="1" applyAlignment="1">
      <alignment horizontal="center" vertical="center"/>
    </xf>
    <xf numFmtId="168" fontId="165" fillId="11" borderId="10" xfId="2" applyNumberFormat="1" applyFont="1" applyFill="1" applyBorder="1" applyAlignment="1">
      <alignment horizontal="center" vertical="center"/>
    </xf>
    <xf numFmtId="0" fontId="157" fillId="0" borderId="23" xfId="2" applyFont="1" applyBorder="1" applyAlignment="1" applyProtection="1">
      <alignment horizontal="center" vertical="center" wrapText="1"/>
      <protection locked="0"/>
    </xf>
    <xf numFmtId="0" fontId="157" fillId="0" borderId="64" xfId="2" applyFont="1" applyBorder="1" applyAlignment="1" applyProtection="1">
      <alignment horizontal="center" vertical="center" wrapText="1"/>
      <protection locked="0"/>
    </xf>
    <xf numFmtId="0" fontId="157" fillId="0" borderId="76" xfId="2" applyFont="1" applyBorder="1" applyAlignment="1" applyProtection="1">
      <alignment horizontal="center" vertical="center" wrapText="1"/>
      <protection locked="0"/>
    </xf>
    <xf numFmtId="0" fontId="163" fillId="8" borderId="57" xfId="2" applyFont="1" applyFill="1" applyBorder="1" applyAlignment="1">
      <alignment horizontal="center" vertical="center" wrapText="1"/>
    </xf>
    <xf numFmtId="14" fontId="157" fillId="0" borderId="76" xfId="2" applyNumberFormat="1" applyFont="1" applyBorder="1" applyAlignment="1">
      <alignment horizontal="center" vertical="center"/>
    </xf>
    <xf numFmtId="14" fontId="157" fillId="0" borderId="99" xfId="2" applyNumberFormat="1" applyFont="1" applyBorder="1" applyAlignment="1">
      <alignment horizontal="center" vertical="center"/>
    </xf>
    <xf numFmtId="14" fontId="157" fillId="0" borderId="23" xfId="2" applyNumberFormat="1" applyFont="1" applyBorder="1" applyAlignment="1">
      <alignment horizontal="center" vertical="center"/>
    </xf>
    <xf numFmtId="14" fontId="157" fillId="0" borderId="58" xfId="2" applyNumberFormat="1" applyFont="1" applyBorder="1" applyAlignment="1">
      <alignment horizontal="center" vertical="center"/>
    </xf>
    <xf numFmtId="14" fontId="157" fillId="0" borderId="64" xfId="2" applyNumberFormat="1" applyFont="1" applyBorder="1" applyAlignment="1">
      <alignment horizontal="center" vertical="center"/>
    </xf>
    <xf numFmtId="14" fontId="157" fillId="0" borderId="67" xfId="2" applyNumberFormat="1" applyFont="1" applyBorder="1" applyAlignment="1">
      <alignment horizontal="center" vertical="center"/>
    </xf>
    <xf numFmtId="168" fontId="167" fillId="3" borderId="14" xfId="2" applyNumberFormat="1" applyFont="1" applyFill="1" applyBorder="1" applyAlignment="1" applyProtection="1">
      <alignment horizontal="center" vertical="center"/>
      <protection locked="0"/>
    </xf>
    <xf numFmtId="168" fontId="167" fillId="3" borderId="12" xfId="2" applyNumberFormat="1" applyFont="1" applyFill="1" applyBorder="1" applyAlignment="1" applyProtection="1">
      <alignment horizontal="center" vertical="center"/>
      <protection locked="0"/>
    </xf>
    <xf numFmtId="168" fontId="167" fillId="3" borderId="13" xfId="2" applyNumberFormat="1" applyFont="1" applyFill="1" applyBorder="1" applyAlignment="1" applyProtection="1">
      <alignment horizontal="center" vertical="center"/>
      <protection locked="0"/>
    </xf>
    <xf numFmtId="42" fontId="167" fillId="3" borderId="57" xfId="1" applyFont="1" applyFill="1" applyBorder="1" applyAlignment="1">
      <alignment horizontal="center" vertical="center" wrapText="1"/>
    </xf>
    <xf numFmtId="168" fontId="167" fillId="3" borderId="8" xfId="2" applyNumberFormat="1" applyFont="1" applyFill="1" applyBorder="1" applyAlignment="1" applyProtection="1">
      <alignment horizontal="center" vertical="center"/>
      <protection locked="0"/>
    </xf>
    <xf numFmtId="168" fontId="167" fillId="3" borderId="9" xfId="2" applyNumberFormat="1" applyFont="1" applyFill="1" applyBorder="1" applyAlignment="1" applyProtection="1">
      <alignment horizontal="center" vertical="center"/>
      <protection locked="0"/>
    </xf>
    <xf numFmtId="168" fontId="167" fillId="3" borderId="42" xfId="2" applyNumberFormat="1" applyFont="1" applyFill="1" applyBorder="1" applyAlignment="1" applyProtection="1">
      <alignment horizontal="center" vertical="center"/>
      <protection locked="0"/>
    </xf>
    <xf numFmtId="168" fontId="167" fillId="3" borderId="41" xfId="2" applyNumberFormat="1" applyFont="1" applyFill="1" applyBorder="1" applyAlignment="1" applyProtection="1">
      <alignment horizontal="center" vertical="center"/>
      <protection locked="0"/>
    </xf>
    <xf numFmtId="168" fontId="167" fillId="3" borderId="10" xfId="2" applyNumberFormat="1" applyFont="1" applyFill="1" applyBorder="1" applyAlignment="1" applyProtection="1">
      <alignment horizontal="center" vertical="center"/>
      <protection locked="0"/>
    </xf>
    <xf numFmtId="42" fontId="167" fillId="3" borderId="23" xfId="1" applyFont="1" applyFill="1" applyBorder="1" applyAlignment="1">
      <alignment horizontal="center" vertical="center" wrapText="1"/>
    </xf>
    <xf numFmtId="0" fontId="43" fillId="11" borderId="70" xfId="2" applyFont="1" applyFill="1" applyBorder="1" applyAlignment="1">
      <alignment horizontal="center" vertical="center" wrapText="1"/>
    </xf>
    <xf numFmtId="0" fontId="43" fillId="11" borderId="59" xfId="2" applyFont="1" applyFill="1" applyBorder="1" applyAlignment="1">
      <alignment horizontal="center" vertical="center" wrapText="1"/>
    </xf>
    <xf numFmtId="0" fontId="79" fillId="11" borderId="23" xfId="2" applyFont="1" applyFill="1" applyBorder="1" applyAlignment="1">
      <alignment horizontal="center" vertical="center" wrapText="1"/>
    </xf>
    <xf numFmtId="0" fontId="79" fillId="11" borderId="41" xfId="2" applyFont="1" applyFill="1" applyBorder="1" applyAlignment="1">
      <alignment horizontal="center" vertical="center" wrapText="1"/>
    </xf>
    <xf numFmtId="0" fontId="79" fillId="11" borderId="57" xfId="2" applyFont="1" applyFill="1" applyBorder="1" applyAlignment="1">
      <alignment horizontal="center" vertical="center" wrapText="1"/>
    </xf>
    <xf numFmtId="0" fontId="79" fillId="11" borderId="14" xfId="2" applyFont="1" applyFill="1" applyBorder="1" applyAlignment="1">
      <alignment horizontal="center" vertical="center" wrapText="1"/>
    </xf>
    <xf numFmtId="168" fontId="167" fillId="3" borderId="11" xfId="2" applyNumberFormat="1" applyFont="1" applyFill="1" applyBorder="1" applyAlignment="1" applyProtection="1">
      <alignment horizontal="center" vertical="center"/>
      <protection locked="0"/>
    </xf>
    <xf numFmtId="168" fontId="167" fillId="3" borderId="15" xfId="2" applyNumberFormat="1" applyFont="1" applyFill="1" applyBorder="1" applyAlignment="1" applyProtection="1">
      <alignment horizontal="center" vertical="center"/>
      <protection locked="0"/>
    </xf>
    <xf numFmtId="168" fontId="165" fillId="11" borderId="8" xfId="2" applyNumberFormat="1" applyFont="1" applyFill="1" applyBorder="1" applyAlignment="1">
      <alignment horizontal="center" vertical="center"/>
    </xf>
    <xf numFmtId="42" fontId="167" fillId="3" borderId="76" xfId="1" applyFont="1" applyFill="1" applyBorder="1" applyAlignment="1">
      <alignment horizontal="center" vertical="center" wrapText="1"/>
    </xf>
    <xf numFmtId="168" fontId="167" fillId="3" borderId="30" xfId="2" applyNumberFormat="1" applyFont="1" applyFill="1" applyBorder="1" applyAlignment="1" applyProtection="1">
      <alignment horizontal="center" vertical="center"/>
      <protection locked="0"/>
    </xf>
    <xf numFmtId="168" fontId="167" fillId="3" borderId="31" xfId="2" applyNumberFormat="1" applyFont="1" applyFill="1" applyBorder="1" applyAlignment="1" applyProtection="1">
      <alignment horizontal="center" vertical="center"/>
      <protection locked="0"/>
    </xf>
    <xf numFmtId="168" fontId="167" fillId="3" borderId="75" xfId="2" applyNumberFormat="1" applyFont="1" applyFill="1" applyBorder="1" applyAlignment="1" applyProtection="1">
      <alignment horizontal="center" vertical="center"/>
      <protection locked="0"/>
    </xf>
    <xf numFmtId="168" fontId="167" fillId="3" borderId="79" xfId="2" applyNumberFormat="1" applyFont="1" applyFill="1" applyBorder="1" applyAlignment="1" applyProtection="1">
      <alignment horizontal="center" vertical="center"/>
      <protection locked="0"/>
    </xf>
    <xf numFmtId="0" fontId="43" fillId="13" borderId="70" xfId="2" applyFont="1" applyFill="1" applyBorder="1" applyAlignment="1">
      <alignment horizontal="center" vertical="center" wrapText="1"/>
    </xf>
    <xf numFmtId="0" fontId="43" fillId="13" borderId="59" xfId="2" applyFont="1" applyFill="1" applyBorder="1" applyAlignment="1">
      <alignment horizontal="center" vertical="center" wrapText="1"/>
    </xf>
    <xf numFmtId="0" fontId="43" fillId="13" borderId="54" xfId="2" applyFont="1" applyFill="1" applyBorder="1" applyAlignment="1">
      <alignment horizontal="center" vertical="center" wrapText="1"/>
    </xf>
    <xf numFmtId="0" fontId="79" fillId="13" borderId="23" xfId="2" applyFont="1" applyFill="1" applyBorder="1" applyAlignment="1">
      <alignment horizontal="center" vertical="center" wrapText="1"/>
    </xf>
    <xf numFmtId="0" fontId="79" fillId="13" borderId="41" xfId="2" applyFont="1" applyFill="1" applyBorder="1" applyAlignment="1">
      <alignment horizontal="center" vertical="center" wrapText="1"/>
    </xf>
    <xf numFmtId="0" fontId="156" fillId="5" borderId="8" xfId="2" applyFont="1" applyFill="1" applyBorder="1" applyAlignment="1">
      <alignment horizontal="center" vertical="center"/>
    </xf>
    <xf numFmtId="0" fontId="156" fillId="5" borderId="9" xfId="2" applyFont="1" applyFill="1" applyBorder="1" applyAlignment="1">
      <alignment horizontal="center" vertical="center"/>
    </xf>
    <xf numFmtId="0" fontId="156" fillId="5" borderId="90" xfId="2" applyFont="1" applyFill="1" applyBorder="1" applyAlignment="1">
      <alignment horizontal="center" vertical="center"/>
    </xf>
    <xf numFmtId="0" fontId="156" fillId="5" borderId="91" xfId="2" applyFont="1" applyFill="1" applyBorder="1" applyAlignment="1">
      <alignment horizontal="center" vertical="center"/>
    </xf>
    <xf numFmtId="0" fontId="157" fillId="0" borderId="41" xfId="2" applyFont="1" applyFill="1" applyBorder="1" applyAlignment="1" applyProtection="1">
      <alignment horizontal="center" vertical="center" wrapText="1"/>
      <protection locked="0"/>
    </xf>
    <xf numFmtId="0" fontId="157" fillId="0" borderId="9" xfId="2" applyFont="1" applyFill="1" applyBorder="1" applyAlignment="1" applyProtection="1">
      <alignment horizontal="center" vertical="center" wrapText="1"/>
      <protection locked="0"/>
    </xf>
    <xf numFmtId="0" fontId="157" fillId="0" borderId="42" xfId="2" applyFont="1" applyFill="1" applyBorder="1" applyAlignment="1" applyProtection="1">
      <alignment horizontal="center" vertical="center" wrapText="1"/>
      <protection locked="0"/>
    </xf>
    <xf numFmtId="0" fontId="157" fillId="0" borderId="8" xfId="2" applyFont="1" applyFill="1" applyBorder="1" applyAlignment="1" applyProtection="1">
      <alignment horizontal="center" vertical="center" wrapText="1"/>
      <protection locked="0"/>
    </xf>
    <xf numFmtId="0" fontId="157" fillId="0" borderId="26" xfId="2" applyFont="1" applyFill="1" applyBorder="1" applyAlignment="1" applyProtection="1">
      <alignment horizontal="center" vertical="center" wrapText="1"/>
      <protection locked="0"/>
    </xf>
    <xf numFmtId="0" fontId="157" fillId="0" borderId="27" xfId="2" applyFont="1" applyFill="1" applyBorder="1" applyAlignment="1" applyProtection="1">
      <alignment horizontal="center" vertical="center" wrapText="1"/>
      <protection locked="0"/>
    </xf>
    <xf numFmtId="0" fontId="157" fillId="0" borderId="61" xfId="2" applyFont="1" applyFill="1" applyBorder="1" applyAlignment="1" applyProtection="1">
      <alignment horizontal="center" vertical="center" wrapText="1"/>
      <protection locked="0"/>
    </xf>
    <xf numFmtId="0" fontId="157" fillId="0" borderId="88" xfId="2" applyFont="1" applyFill="1" applyBorder="1" applyAlignment="1" applyProtection="1">
      <alignment horizontal="center" vertical="center" wrapText="1"/>
      <protection locked="0"/>
    </xf>
    <xf numFmtId="0" fontId="157" fillId="0" borderId="6" xfId="2" applyFont="1" applyBorder="1" applyAlignment="1" applyProtection="1">
      <alignment horizontal="left" vertical="center" wrapText="1"/>
      <protection locked="0"/>
    </xf>
    <xf numFmtId="0" fontId="157" fillId="0" borderId="0" xfId="2" applyFont="1" applyBorder="1" applyAlignment="1" applyProtection="1">
      <alignment horizontal="left" vertical="center" wrapText="1"/>
      <protection locked="0"/>
    </xf>
    <xf numFmtId="0" fontId="157" fillId="0" borderId="0" xfId="2" applyFont="1" applyBorder="1" applyAlignment="1" applyProtection="1">
      <alignment horizontal="left" vertical="center"/>
      <protection locked="0"/>
    </xf>
    <xf numFmtId="0" fontId="157" fillId="0" borderId="7" xfId="2" applyFont="1" applyBorder="1" applyAlignment="1" applyProtection="1">
      <alignment horizontal="left" vertical="center"/>
      <protection locked="0"/>
    </xf>
    <xf numFmtId="0" fontId="153" fillId="5" borderId="6" xfId="2" applyFont="1" applyFill="1" applyBorder="1" applyAlignment="1">
      <alignment horizontal="left" vertical="center"/>
    </xf>
    <xf numFmtId="0" fontId="153" fillId="5" borderId="0" xfId="2" applyFont="1" applyFill="1" applyBorder="1" applyAlignment="1">
      <alignment horizontal="left" vertical="center"/>
    </xf>
    <xf numFmtId="0" fontId="153" fillId="5" borderId="7" xfId="2" applyFont="1" applyFill="1" applyBorder="1" applyAlignment="1">
      <alignment horizontal="left" vertical="center"/>
    </xf>
    <xf numFmtId="0" fontId="157" fillId="0" borderId="43" xfId="2" applyFont="1" applyBorder="1" applyAlignment="1" applyProtection="1">
      <alignment horizontal="left" vertical="top" wrapText="1"/>
      <protection locked="0"/>
    </xf>
    <xf numFmtId="0" fontId="157" fillId="0" borderId="44" xfId="2" applyFont="1" applyBorder="1" applyAlignment="1" applyProtection="1">
      <alignment horizontal="left" vertical="top" wrapText="1"/>
      <protection locked="0"/>
    </xf>
    <xf numFmtId="0" fontId="157" fillId="0" borderId="44" xfId="2" applyFont="1" applyBorder="1" applyAlignment="1" applyProtection="1">
      <alignment horizontal="left" vertical="top"/>
      <protection locked="0"/>
    </xf>
    <xf numFmtId="0" fontId="157" fillId="0" borderId="45" xfId="2" applyFont="1" applyBorder="1" applyAlignment="1" applyProtection="1">
      <alignment horizontal="left" vertical="top"/>
      <protection locked="0"/>
    </xf>
    <xf numFmtId="0" fontId="70" fillId="2" borderId="1" xfId="2" applyFont="1" applyFill="1" applyBorder="1" applyAlignment="1">
      <alignment horizontal="left" vertical="center" wrapText="1"/>
    </xf>
    <xf numFmtId="0" fontId="70" fillId="2" borderId="2" xfId="2" applyFont="1" applyFill="1" applyBorder="1" applyAlignment="1">
      <alignment horizontal="left" vertical="center" wrapText="1"/>
    </xf>
    <xf numFmtId="0" fontId="70" fillId="2" borderId="3" xfId="2" applyFont="1" applyFill="1" applyBorder="1" applyAlignment="1">
      <alignment horizontal="left" vertical="center" wrapText="1"/>
    </xf>
    <xf numFmtId="0" fontId="156" fillId="5" borderId="8" xfId="3" applyFont="1" applyFill="1" applyBorder="1" applyAlignment="1">
      <alignment horizontal="center" vertical="center" wrapText="1"/>
    </xf>
    <xf numFmtId="0" fontId="156" fillId="5" borderId="9" xfId="3" applyFont="1" applyFill="1" applyBorder="1" applyAlignment="1">
      <alignment horizontal="center" vertical="center"/>
    </xf>
    <xf numFmtId="0" fontId="156" fillId="5" borderId="12" xfId="3" applyFont="1" applyFill="1" applyBorder="1" applyAlignment="1">
      <alignment horizontal="center" vertical="center"/>
    </xf>
    <xf numFmtId="0" fontId="156" fillId="5" borderId="15" xfId="3" applyFont="1" applyFill="1" applyBorder="1" applyAlignment="1">
      <alignment horizontal="center" vertical="center"/>
    </xf>
    <xf numFmtId="0" fontId="153" fillId="3" borderId="8" xfId="2" applyFont="1" applyFill="1" applyBorder="1" applyAlignment="1">
      <alignment horizontal="center" vertical="center" wrapText="1"/>
    </xf>
    <xf numFmtId="0" fontId="153" fillId="3" borderId="9" xfId="2" applyFont="1" applyFill="1" applyBorder="1" applyAlignment="1">
      <alignment horizontal="center" vertical="center" wrapText="1"/>
    </xf>
    <xf numFmtId="0" fontId="153" fillId="3" borderId="42" xfId="2" applyFont="1" applyFill="1" applyBorder="1" applyAlignment="1">
      <alignment horizontal="center" vertical="center" wrapText="1"/>
    </xf>
    <xf numFmtId="0" fontId="153" fillId="3" borderId="41" xfId="2" applyFont="1" applyFill="1" applyBorder="1" applyAlignment="1">
      <alignment horizontal="center" vertical="center" wrapText="1"/>
    </xf>
    <xf numFmtId="0" fontId="157" fillId="3" borderId="9" xfId="2" applyFont="1" applyFill="1" applyBorder="1" applyAlignment="1">
      <alignment horizontal="center" vertical="center"/>
    </xf>
    <xf numFmtId="0" fontId="157" fillId="3" borderId="10" xfId="2" applyFont="1" applyFill="1" applyBorder="1" applyAlignment="1">
      <alignment horizontal="center" vertical="center"/>
    </xf>
    <xf numFmtId="0" fontId="153" fillId="3" borderId="24" xfId="2" applyFont="1" applyFill="1" applyBorder="1" applyAlignment="1">
      <alignment horizontal="center" vertical="center" wrapText="1"/>
    </xf>
    <xf numFmtId="0" fontId="153" fillId="3" borderId="23" xfId="2" applyFont="1" applyFill="1" applyBorder="1" applyAlignment="1">
      <alignment horizontal="center" vertical="center" wrapText="1"/>
    </xf>
    <xf numFmtId="0" fontId="157" fillId="3" borderId="76" xfId="2" applyFont="1" applyFill="1" applyBorder="1" applyAlignment="1" applyProtection="1">
      <alignment horizontal="left" vertical="center" wrapText="1"/>
      <protection locked="0"/>
    </xf>
    <xf numFmtId="0" fontId="157" fillId="3" borderId="23" xfId="2" applyFont="1" applyFill="1" applyBorder="1" applyAlignment="1" applyProtection="1">
      <alignment horizontal="left" vertical="center" wrapText="1"/>
      <protection locked="0"/>
    </xf>
    <xf numFmtId="0" fontId="70" fillId="6" borderId="79" xfId="2" applyFont="1" applyFill="1" applyBorder="1" applyAlignment="1">
      <alignment horizontal="center" vertical="center" wrapText="1"/>
    </xf>
    <xf numFmtId="0" fontId="70" fillId="6" borderId="31" xfId="2" applyFont="1" applyFill="1" applyBorder="1" applyAlignment="1">
      <alignment horizontal="center" vertical="center" wrapText="1"/>
    </xf>
    <xf numFmtId="0" fontId="70" fillId="6" borderId="32" xfId="2" applyFont="1" applyFill="1" applyBorder="1" applyAlignment="1">
      <alignment horizontal="center" vertical="center" wrapText="1"/>
    </xf>
    <xf numFmtId="0" fontId="70" fillId="6" borderId="75" xfId="2" applyFont="1" applyFill="1" applyBorder="1" applyAlignment="1">
      <alignment horizontal="center" vertical="center" wrapText="1"/>
    </xf>
    <xf numFmtId="0" fontId="6" fillId="6" borderId="79" xfId="2" applyFont="1" applyFill="1" applyBorder="1" applyAlignment="1">
      <alignment horizontal="center" vertical="center" wrapText="1"/>
    </xf>
    <xf numFmtId="0" fontId="157" fillId="3" borderId="76" xfId="2" applyFont="1" applyFill="1" applyBorder="1" applyAlignment="1" applyProtection="1">
      <alignment horizontal="center" vertical="center" wrapText="1"/>
      <protection locked="0"/>
    </xf>
    <xf numFmtId="0" fontId="157" fillId="3" borderId="23" xfId="2" applyFont="1" applyFill="1" applyBorder="1" applyAlignment="1" applyProtection="1">
      <alignment horizontal="center" vertical="center" wrapText="1"/>
      <protection locked="0"/>
    </xf>
    <xf numFmtId="0" fontId="157" fillId="3" borderId="64" xfId="2" applyFont="1" applyFill="1" applyBorder="1" applyAlignment="1" applyProtection="1">
      <alignment horizontal="center" vertical="center" wrapText="1"/>
      <protection locked="0"/>
    </xf>
    <xf numFmtId="0" fontId="157" fillId="0" borderId="76" xfId="2" applyFont="1" applyFill="1" applyBorder="1" applyAlignment="1">
      <alignment horizontal="center" vertical="center" wrapText="1"/>
    </xf>
    <xf numFmtId="0" fontId="157" fillId="0" borderId="23" xfId="2" applyFont="1" applyFill="1" applyBorder="1" applyAlignment="1">
      <alignment horizontal="center" vertical="center" wrapText="1"/>
    </xf>
    <xf numFmtId="0" fontId="157" fillId="3" borderId="64" xfId="2" applyFont="1" applyFill="1" applyBorder="1" applyAlignment="1" applyProtection="1">
      <alignment horizontal="left" vertical="center" wrapText="1"/>
      <protection locked="0"/>
    </xf>
    <xf numFmtId="49" fontId="157" fillId="3" borderId="76" xfId="2" applyNumberFormat="1" applyFont="1" applyFill="1" applyBorder="1" applyAlignment="1" applyProtection="1">
      <alignment horizontal="center" vertical="center" wrapText="1"/>
      <protection locked="0"/>
    </xf>
    <xf numFmtId="49" fontId="157" fillId="3" borderId="23" xfId="2" applyNumberFormat="1" applyFont="1" applyFill="1" applyBorder="1" applyAlignment="1" applyProtection="1">
      <alignment horizontal="center" vertical="center" wrapText="1"/>
      <protection locked="0"/>
    </xf>
    <xf numFmtId="49" fontId="157" fillId="3" borderId="64" xfId="2" applyNumberFormat="1" applyFont="1" applyFill="1" applyBorder="1" applyAlignment="1" applyProtection="1">
      <alignment horizontal="center" vertical="center" wrapText="1"/>
      <protection locked="0"/>
    </xf>
    <xf numFmtId="0" fontId="43" fillId="13" borderId="62" xfId="2" applyFont="1" applyFill="1" applyBorder="1" applyAlignment="1">
      <alignment horizontal="center" vertical="center" wrapText="1"/>
    </xf>
    <xf numFmtId="0" fontId="43" fillId="13" borderId="24" xfId="2" applyFont="1" applyFill="1" applyBorder="1" applyAlignment="1">
      <alignment horizontal="center" vertical="center" wrapText="1"/>
    </xf>
    <xf numFmtId="0" fontId="43" fillId="13" borderId="23" xfId="2" applyFont="1" applyFill="1" applyBorder="1" applyAlignment="1">
      <alignment horizontal="center" vertical="center" wrapText="1"/>
    </xf>
    <xf numFmtId="0" fontId="166" fillId="2" borderId="30" xfId="2" applyFont="1" applyFill="1" applyBorder="1" applyAlignment="1">
      <alignment horizontal="left" vertical="center" wrapText="1"/>
    </xf>
    <xf numFmtId="0" fontId="166" fillId="2" borderId="31" xfId="2" applyFont="1" applyFill="1" applyBorder="1" applyAlignment="1">
      <alignment horizontal="left" vertical="center" wrapText="1"/>
    </xf>
    <xf numFmtId="0" fontId="166" fillId="2" borderId="32" xfId="2" applyFont="1" applyFill="1" applyBorder="1" applyAlignment="1">
      <alignment horizontal="left" vertical="center" wrapText="1"/>
    </xf>
    <xf numFmtId="0" fontId="166" fillId="2" borderId="46" xfId="2" applyFont="1" applyFill="1" applyBorder="1" applyAlignment="1">
      <alignment horizontal="left" vertical="center" wrapText="1"/>
    </xf>
    <xf numFmtId="0" fontId="166" fillId="2" borderId="47" xfId="2" applyFont="1" applyFill="1" applyBorder="1" applyAlignment="1">
      <alignment horizontal="left" vertical="center" wrapText="1"/>
    </xf>
    <xf numFmtId="0" fontId="166" fillId="2" borderId="48" xfId="2" applyFont="1" applyFill="1" applyBorder="1" applyAlignment="1">
      <alignment horizontal="left" vertical="center" wrapText="1"/>
    </xf>
    <xf numFmtId="0" fontId="79" fillId="0" borderId="24" xfId="2" applyFont="1" applyFill="1" applyBorder="1" applyAlignment="1" applyProtection="1">
      <alignment horizontal="left" vertical="center" wrapText="1"/>
      <protection locked="0"/>
    </xf>
    <xf numFmtId="0" fontId="79" fillId="0" borderId="23" xfId="2" applyFont="1" applyFill="1" applyBorder="1" applyAlignment="1" applyProtection="1">
      <alignment horizontal="left" vertical="center" wrapText="1"/>
      <protection locked="0"/>
    </xf>
    <xf numFmtId="0" fontId="157" fillId="0" borderId="23" xfId="2" applyFont="1" applyFill="1" applyBorder="1" applyAlignment="1" applyProtection="1">
      <alignment horizontal="center" vertical="center" wrapText="1"/>
      <protection locked="0"/>
    </xf>
    <xf numFmtId="0" fontId="157" fillId="0" borderId="23" xfId="2" applyFont="1" applyFill="1" applyBorder="1" applyAlignment="1" applyProtection="1">
      <alignment horizontal="center" vertical="center"/>
      <protection locked="0"/>
    </xf>
    <xf numFmtId="0" fontId="157" fillId="0" borderId="58" xfId="2" applyFont="1" applyFill="1" applyBorder="1" applyAlignment="1" applyProtection="1">
      <alignment horizontal="center" vertical="center"/>
      <protection locked="0"/>
    </xf>
    <xf numFmtId="0" fontId="165" fillId="15" borderId="23" xfId="2" applyFont="1" applyFill="1" applyBorder="1" applyAlignment="1">
      <alignment horizontal="center" vertical="center" wrapText="1"/>
    </xf>
    <xf numFmtId="0" fontId="165" fillId="15" borderId="41" xfId="2" applyFont="1" applyFill="1" applyBorder="1" applyAlignment="1">
      <alignment horizontal="center" vertical="center" wrapText="1"/>
    </xf>
    <xf numFmtId="0" fontId="165" fillId="15" borderId="9" xfId="2" applyFont="1" applyFill="1" applyBorder="1" applyAlignment="1">
      <alignment horizontal="center" vertical="center" wrapText="1"/>
    </xf>
    <xf numFmtId="0" fontId="165" fillId="15" borderId="10" xfId="2" applyFont="1" applyFill="1" applyBorder="1" applyAlignment="1">
      <alignment horizontal="center" vertical="center" wrapText="1"/>
    </xf>
    <xf numFmtId="0" fontId="165" fillId="12" borderId="8" xfId="2" applyFont="1" applyFill="1" applyBorder="1" applyAlignment="1">
      <alignment horizontal="left" vertical="center"/>
    </xf>
    <xf numFmtId="0" fontId="165" fillId="12" borderId="9" xfId="2" applyFont="1" applyFill="1" applyBorder="1" applyAlignment="1">
      <alignment horizontal="left" vertical="center"/>
    </xf>
    <xf numFmtId="0" fontId="165" fillId="12" borderId="42" xfId="2" applyFont="1" applyFill="1" applyBorder="1" applyAlignment="1">
      <alignment horizontal="left" vertical="center"/>
    </xf>
    <xf numFmtId="0" fontId="165" fillId="12" borderId="23" xfId="2" applyFont="1" applyFill="1" applyBorder="1" applyAlignment="1">
      <alignment horizontal="left" vertical="center"/>
    </xf>
    <xf numFmtId="0" fontId="165" fillId="12" borderId="58" xfId="2" applyFont="1" applyFill="1" applyBorder="1" applyAlignment="1">
      <alignment horizontal="left" vertical="center"/>
    </xf>
    <xf numFmtId="14" fontId="157" fillId="0" borderId="24" xfId="2" applyNumberFormat="1" applyFont="1" applyBorder="1" applyAlignment="1" applyProtection="1">
      <alignment horizontal="center" vertical="center"/>
      <protection locked="0"/>
    </xf>
    <xf numFmtId="0" fontId="157" fillId="0" borderId="23" xfId="2" applyFont="1" applyBorder="1" applyAlignment="1" applyProtection="1">
      <alignment horizontal="center" vertical="center"/>
      <protection locked="0"/>
    </xf>
    <xf numFmtId="0" fontId="155" fillId="11" borderId="150" xfId="2" applyFont="1" applyFill="1" applyBorder="1" applyAlignment="1">
      <alignment horizontal="center" vertical="center" textRotation="255"/>
    </xf>
    <xf numFmtId="0" fontId="155" fillId="11" borderId="24" xfId="2" applyFont="1" applyFill="1" applyBorder="1" applyAlignment="1">
      <alignment horizontal="center" vertical="center" textRotation="255"/>
    </xf>
    <xf numFmtId="0" fontId="155" fillId="11" borderId="68" xfId="2" applyFont="1" applyFill="1" applyBorder="1" applyAlignment="1">
      <alignment horizontal="center" vertical="center" textRotation="255"/>
    </xf>
    <xf numFmtId="0" fontId="157" fillId="0" borderId="64" xfId="2" applyFont="1" applyFill="1" applyBorder="1" applyAlignment="1">
      <alignment horizontal="center" vertical="center" wrapText="1"/>
    </xf>
    <xf numFmtId="0" fontId="166" fillId="2" borderId="1" xfId="2" applyFont="1" applyFill="1" applyBorder="1" applyAlignment="1">
      <alignment horizontal="right" vertical="center" wrapText="1"/>
    </xf>
    <xf numFmtId="0" fontId="166" fillId="2" borderId="2" xfId="2" applyFont="1" applyFill="1" applyBorder="1" applyAlignment="1">
      <alignment horizontal="right" vertical="center" wrapText="1"/>
    </xf>
    <xf numFmtId="169" fontId="155" fillId="3" borderId="71" xfId="4" applyNumberFormat="1" applyFont="1" applyFill="1" applyBorder="1" applyAlignment="1">
      <alignment horizontal="center" vertical="center" wrapText="1"/>
    </xf>
    <xf numFmtId="0" fontId="11" fillId="3" borderId="0" xfId="2" applyFont="1" applyFill="1" applyBorder="1" applyAlignment="1">
      <alignment horizontal="center" vertical="center" wrapText="1"/>
    </xf>
    <xf numFmtId="0" fontId="43" fillId="11" borderId="54" xfId="2" applyFont="1" applyFill="1" applyBorder="1" applyAlignment="1">
      <alignment horizontal="center" vertical="center" wrapText="1"/>
    </xf>
    <xf numFmtId="168" fontId="165" fillId="11" borderId="41" xfId="2" applyNumberFormat="1" applyFont="1" applyFill="1" applyBorder="1" applyAlignment="1">
      <alignment horizontal="center" vertical="center"/>
    </xf>
    <xf numFmtId="0" fontId="43" fillId="10" borderId="70" xfId="2" applyFont="1" applyFill="1" applyBorder="1" applyAlignment="1">
      <alignment horizontal="center" vertical="center" wrapText="1"/>
    </xf>
    <xf numFmtId="0" fontId="43" fillId="10" borderId="59" xfId="2" applyFont="1" applyFill="1" applyBorder="1" applyAlignment="1">
      <alignment horizontal="center" vertical="center" wrapText="1"/>
    </xf>
    <xf numFmtId="0" fontId="43" fillId="11" borderId="62" xfId="2" applyFont="1" applyFill="1" applyBorder="1" applyAlignment="1">
      <alignment horizontal="center" vertical="center" wrapText="1"/>
    </xf>
    <xf numFmtId="0" fontId="79" fillId="10" borderId="76" xfId="2" applyFont="1" applyFill="1" applyBorder="1" applyAlignment="1">
      <alignment horizontal="center" vertical="center" wrapText="1"/>
    </xf>
    <xf numFmtId="0" fontId="79" fillId="10" borderId="80" xfId="2" applyFont="1" applyFill="1" applyBorder="1" applyAlignment="1">
      <alignment horizontal="center" vertical="center" wrapText="1"/>
    </xf>
    <xf numFmtId="0" fontId="79" fillId="10" borderId="23" xfId="2" applyFont="1" applyFill="1" applyBorder="1" applyAlignment="1">
      <alignment horizontal="center" vertical="center" wrapText="1"/>
    </xf>
    <xf numFmtId="0" fontId="79" fillId="10" borderId="41" xfId="2" applyFont="1" applyFill="1" applyBorder="1" applyAlignment="1">
      <alignment horizontal="center" vertical="center" wrapText="1"/>
    </xf>
    <xf numFmtId="0" fontId="79" fillId="10" borderId="57" xfId="2" applyFont="1" applyFill="1" applyBorder="1" applyAlignment="1">
      <alignment horizontal="center" vertical="center" wrapText="1"/>
    </xf>
    <xf numFmtId="0" fontId="79" fillId="10" borderId="14" xfId="2" applyFont="1" applyFill="1" applyBorder="1" applyAlignment="1">
      <alignment horizontal="center" vertical="center" wrapText="1"/>
    </xf>
    <xf numFmtId="0" fontId="79" fillId="11" borderId="76" xfId="2" applyFont="1" applyFill="1" applyBorder="1" applyAlignment="1">
      <alignment horizontal="center" vertical="center" wrapText="1"/>
    </xf>
    <xf numFmtId="0" fontId="79" fillId="11" borderId="80" xfId="2" applyFont="1" applyFill="1" applyBorder="1" applyAlignment="1">
      <alignment horizontal="center" vertical="center" wrapText="1"/>
    </xf>
    <xf numFmtId="0" fontId="43" fillId="10" borderId="54" xfId="2" applyFont="1" applyFill="1" applyBorder="1" applyAlignment="1">
      <alignment horizontal="center" vertical="center" wrapText="1"/>
    </xf>
    <xf numFmtId="0" fontId="43" fillId="10" borderId="62" xfId="2" applyFont="1" applyFill="1" applyBorder="1" applyAlignment="1">
      <alignment horizontal="center" vertical="center" wrapText="1"/>
    </xf>
    <xf numFmtId="0" fontId="160" fillId="8" borderId="6" xfId="2" applyFont="1" applyFill="1" applyBorder="1" applyAlignment="1">
      <alignment horizontal="left" vertical="center" wrapText="1"/>
    </xf>
    <xf numFmtId="0" fontId="160" fillId="8" borderId="0" xfId="2" applyFont="1" applyFill="1" applyBorder="1" applyAlignment="1">
      <alignment horizontal="left" vertical="center" wrapText="1"/>
    </xf>
    <xf numFmtId="0" fontId="160" fillId="8" borderId="0" xfId="2" applyFont="1" applyFill="1" applyBorder="1" applyAlignment="1">
      <alignment horizontal="left" vertical="center"/>
    </xf>
    <xf numFmtId="0" fontId="160" fillId="8" borderId="7" xfId="2" applyFont="1" applyFill="1" applyBorder="1" applyAlignment="1">
      <alignment horizontal="left" vertical="center"/>
    </xf>
    <xf numFmtId="0" fontId="157" fillId="0" borderId="7" xfId="2" applyFont="1" applyBorder="1" applyAlignment="1" applyProtection="1">
      <alignment horizontal="left" vertical="center" wrapText="1"/>
      <protection locked="0"/>
    </xf>
    <xf numFmtId="0" fontId="153" fillId="8" borderId="6" xfId="2" applyFont="1" applyFill="1" applyBorder="1" applyAlignment="1">
      <alignment horizontal="left" vertical="center"/>
    </xf>
    <xf numFmtId="0" fontId="153" fillId="8" borderId="0" xfId="2" applyFont="1" applyFill="1" applyBorder="1" applyAlignment="1">
      <alignment horizontal="left" vertical="center"/>
    </xf>
    <xf numFmtId="0" fontId="153" fillId="8" borderId="7" xfId="2" applyFont="1" applyFill="1" applyBorder="1" applyAlignment="1">
      <alignment horizontal="left" vertical="center"/>
    </xf>
    <xf numFmtId="0" fontId="168" fillId="0" borderId="43" xfId="2" applyFont="1" applyBorder="1" applyAlignment="1">
      <alignment horizontal="left" vertical="center" wrapText="1"/>
    </xf>
    <xf numFmtId="0" fontId="168" fillId="0" borderId="44" xfId="2" applyFont="1" applyBorder="1" applyAlignment="1">
      <alignment horizontal="left" vertical="center" wrapText="1"/>
    </xf>
    <xf numFmtId="0" fontId="168" fillId="0" borderId="45" xfId="2" applyFont="1" applyBorder="1" applyAlignment="1">
      <alignment horizontal="left" vertical="center" wrapText="1"/>
    </xf>
    <xf numFmtId="0" fontId="70" fillId="6" borderId="30" xfId="2" applyFont="1" applyFill="1" applyBorder="1" applyAlignment="1">
      <alignment horizontal="center" vertical="center" wrapText="1"/>
    </xf>
    <xf numFmtId="0" fontId="70" fillId="6" borderId="87" xfId="2" applyFont="1" applyFill="1" applyBorder="1" applyAlignment="1">
      <alignment horizontal="center" vertical="center"/>
    </xf>
    <xf numFmtId="0" fontId="70" fillId="6" borderId="79" xfId="2" applyFont="1" applyFill="1" applyBorder="1" applyAlignment="1">
      <alignment horizontal="center" vertical="center"/>
    </xf>
    <xf numFmtId="0" fontId="70" fillId="6" borderId="161" xfId="2" applyFont="1" applyFill="1" applyBorder="1" applyAlignment="1">
      <alignment horizontal="center" vertical="center"/>
    </xf>
    <xf numFmtId="0" fontId="160" fillId="44" borderId="6" xfId="2" applyFont="1" applyFill="1" applyBorder="1" applyAlignment="1">
      <alignment horizontal="center" vertical="top" wrapText="1"/>
    </xf>
    <xf numFmtId="0" fontId="160" fillId="44" borderId="0" xfId="2" applyFont="1" applyFill="1" applyBorder="1" applyAlignment="1">
      <alignment horizontal="center" vertical="top" wrapText="1"/>
    </xf>
    <xf numFmtId="0" fontId="160" fillId="44" borderId="7" xfId="2" applyFont="1" applyFill="1" applyBorder="1" applyAlignment="1">
      <alignment horizontal="center" vertical="top" wrapText="1"/>
    </xf>
    <xf numFmtId="0" fontId="162" fillId="14" borderId="70" xfId="2" applyFont="1" applyFill="1" applyBorder="1" applyAlignment="1">
      <alignment horizontal="center" vertical="top" wrapText="1"/>
    </xf>
    <xf numFmtId="0" fontId="162" fillId="14" borderId="59" xfId="2" applyFont="1" applyFill="1" applyBorder="1" applyAlignment="1">
      <alignment horizontal="center" vertical="top" wrapText="1"/>
    </xf>
    <xf numFmtId="0" fontId="162" fillId="14" borderId="14" xfId="2" applyFont="1" applyFill="1" applyBorder="1" applyAlignment="1">
      <alignment horizontal="center" vertical="center" wrapText="1"/>
    </xf>
    <xf numFmtId="0" fontId="162" fillId="14" borderId="13" xfId="2" applyFont="1" applyFill="1" applyBorder="1" applyAlignment="1">
      <alignment horizontal="center" vertical="center" wrapText="1"/>
    </xf>
    <xf numFmtId="0" fontId="162" fillId="14" borderId="21" xfId="2" applyFont="1" applyFill="1" applyBorder="1" applyAlignment="1">
      <alignment horizontal="center" vertical="center" wrapText="1"/>
    </xf>
    <xf numFmtId="0" fontId="162" fillId="14" borderId="22" xfId="2" applyFont="1" applyFill="1" applyBorder="1" applyAlignment="1">
      <alignment horizontal="center" vertical="center" wrapText="1"/>
    </xf>
    <xf numFmtId="0" fontId="47" fillId="54" borderId="80" xfId="2" applyFont="1" applyFill="1" applyBorder="1" applyAlignment="1" applyProtection="1">
      <alignment horizontal="center" vertical="top" wrapText="1"/>
    </xf>
    <xf numFmtId="0" fontId="47" fillId="54" borderId="63" xfId="2" applyFont="1" applyFill="1" applyBorder="1" applyAlignment="1" applyProtection="1">
      <alignment horizontal="center" vertical="top" wrapText="1"/>
    </xf>
    <xf numFmtId="0" fontId="47" fillId="39" borderId="80" xfId="2" applyFont="1" applyFill="1" applyBorder="1" applyAlignment="1" applyProtection="1">
      <alignment horizontal="center" vertical="top" wrapText="1"/>
    </xf>
    <xf numFmtId="0" fontId="47" fillId="39" borderId="63" xfId="2" applyFont="1" applyFill="1" applyBorder="1" applyAlignment="1" applyProtection="1">
      <alignment horizontal="center" vertical="top" wrapText="1"/>
    </xf>
    <xf numFmtId="0" fontId="47" fillId="40" borderId="80" xfId="2" applyFont="1" applyFill="1" applyBorder="1" applyAlignment="1" applyProtection="1">
      <alignment horizontal="center" vertical="top" wrapText="1"/>
    </xf>
    <xf numFmtId="0" fontId="47" fillId="40" borderId="63" xfId="2" applyFont="1" applyFill="1" applyBorder="1" applyAlignment="1" applyProtection="1">
      <alignment horizontal="center" vertical="top" wrapText="1"/>
    </xf>
    <xf numFmtId="0" fontId="47" fillId="41" borderId="80" xfId="2" applyFont="1" applyFill="1" applyBorder="1" applyAlignment="1" applyProtection="1">
      <alignment horizontal="center" vertical="top" wrapText="1"/>
    </xf>
    <xf numFmtId="0" fontId="47" fillId="41" borderId="63" xfId="2" applyFont="1" applyFill="1" applyBorder="1" applyAlignment="1" applyProtection="1">
      <alignment horizontal="center" vertical="top" wrapText="1"/>
    </xf>
    <xf numFmtId="0" fontId="47" fillId="42" borderId="80" xfId="2" applyFont="1" applyFill="1" applyBorder="1" applyAlignment="1" applyProtection="1">
      <alignment horizontal="center" vertical="top" wrapText="1"/>
    </xf>
    <xf numFmtId="0" fontId="47" fillId="42" borderId="63" xfId="2" applyFont="1" applyFill="1" applyBorder="1" applyAlignment="1" applyProtection="1">
      <alignment horizontal="center" vertical="top" wrapText="1"/>
    </xf>
    <xf numFmtId="0" fontId="47" fillId="43" borderId="80" xfId="2" applyFont="1" applyFill="1" applyBorder="1" applyAlignment="1" applyProtection="1">
      <alignment horizontal="center" vertical="top" wrapText="1"/>
    </xf>
    <xf numFmtId="0" fontId="47" fillId="43" borderId="63" xfId="2" applyFont="1" applyFill="1" applyBorder="1" applyAlignment="1" applyProtection="1">
      <alignment horizontal="center" vertical="top" wrapText="1"/>
    </xf>
    <xf numFmtId="0" fontId="47" fillId="45" borderId="80" xfId="2" applyFont="1" applyFill="1" applyBorder="1" applyAlignment="1" applyProtection="1">
      <alignment horizontal="center" vertical="top" wrapText="1"/>
    </xf>
    <xf numFmtId="0" fontId="47" fillId="45" borderId="63" xfId="2" applyFont="1" applyFill="1" applyBorder="1" applyAlignment="1" applyProtection="1">
      <alignment horizontal="center" vertical="top" wrapText="1"/>
    </xf>
    <xf numFmtId="0" fontId="47" fillId="46" borderId="80" xfId="2" applyFont="1" applyFill="1" applyBorder="1" applyAlignment="1" applyProtection="1">
      <alignment horizontal="center" vertical="top" wrapText="1"/>
    </xf>
    <xf numFmtId="0" fontId="47" fillId="46" borderId="63" xfId="2" applyFont="1" applyFill="1" applyBorder="1" applyAlignment="1" applyProtection="1">
      <alignment horizontal="center" vertical="top" wrapText="1"/>
    </xf>
    <xf numFmtId="0" fontId="157" fillId="0" borderId="89" xfId="2" applyFont="1" applyFill="1" applyBorder="1" applyAlignment="1" applyProtection="1">
      <alignment horizontal="center" vertical="center" wrapText="1"/>
      <protection locked="0"/>
    </xf>
    <xf numFmtId="0" fontId="70" fillId="2" borderId="16" xfId="2" applyFont="1" applyFill="1" applyBorder="1" applyAlignment="1">
      <alignment horizontal="left" vertical="center" wrapText="1"/>
    </xf>
    <xf numFmtId="0" fontId="70" fillId="2" borderId="19" xfId="2" applyFont="1" applyFill="1" applyBorder="1" applyAlignment="1">
      <alignment horizontal="left" vertical="center" wrapText="1"/>
    </xf>
    <xf numFmtId="0" fontId="70" fillId="2" borderId="160" xfId="2" applyFont="1" applyFill="1" applyBorder="1" applyAlignment="1">
      <alignment horizontal="left" vertical="center" wrapText="1"/>
    </xf>
    <xf numFmtId="0" fontId="157" fillId="0" borderId="10" xfId="2" applyFont="1" applyFill="1" applyBorder="1" applyAlignment="1" applyProtection="1">
      <alignment horizontal="center" vertical="center" wrapText="1"/>
      <protection locked="0"/>
    </xf>
    <xf numFmtId="0" fontId="156" fillId="5" borderId="49" xfId="2" applyFont="1" applyFill="1" applyBorder="1" applyAlignment="1">
      <alignment horizontal="center" vertical="center" wrapText="1"/>
    </xf>
    <xf numFmtId="0" fontId="156" fillId="5" borderId="50" xfId="2" applyFont="1" applyFill="1" applyBorder="1" applyAlignment="1">
      <alignment horizontal="center" vertical="center" wrapText="1"/>
    </xf>
    <xf numFmtId="0" fontId="156" fillId="5" borderId="10" xfId="3" applyFont="1" applyFill="1" applyBorder="1" applyAlignment="1">
      <alignment horizontal="center" vertical="center"/>
    </xf>
    <xf numFmtId="0" fontId="156" fillId="5" borderId="33" xfId="2" applyFont="1" applyFill="1" applyBorder="1" applyAlignment="1">
      <alignment horizontal="center" vertical="center"/>
    </xf>
    <xf numFmtId="0" fontId="156" fillId="5" borderId="34" xfId="2" applyFont="1" applyFill="1" applyBorder="1" applyAlignment="1">
      <alignment horizontal="center" vertical="center"/>
    </xf>
    <xf numFmtId="0" fontId="158" fillId="0" borderId="33" xfId="3" applyFont="1" applyBorder="1" applyAlignment="1" applyProtection="1">
      <alignment horizontal="center" vertical="center" wrapText="1"/>
      <protection locked="0"/>
    </xf>
    <xf numFmtId="0" fontId="157" fillId="0" borderId="34" xfId="2" applyFont="1" applyBorder="1" applyAlignment="1" applyProtection="1">
      <alignment horizontal="center" vertical="center"/>
      <protection locked="0"/>
    </xf>
    <xf numFmtId="0" fontId="159" fillId="3" borderId="38" xfId="3" applyFont="1" applyFill="1" applyBorder="1" applyAlignment="1" applyProtection="1">
      <alignment horizontal="center" vertical="center" wrapText="1"/>
      <protection locked="0"/>
    </xf>
    <xf numFmtId="0" fontId="157" fillId="3" borderId="39" xfId="2" applyFont="1" applyFill="1" applyBorder="1" applyAlignment="1" applyProtection="1">
      <alignment horizontal="center" vertical="center" wrapText="1"/>
      <protection locked="0"/>
    </xf>
    <xf numFmtId="0" fontId="157" fillId="3" borderId="40" xfId="2" applyFont="1" applyFill="1" applyBorder="1" applyAlignment="1" applyProtection="1">
      <alignment horizontal="center" vertical="center" wrapText="1"/>
      <protection locked="0"/>
    </xf>
    <xf numFmtId="0" fontId="157" fillId="3" borderId="35" xfId="2" applyFont="1" applyFill="1" applyBorder="1" applyAlignment="1" applyProtection="1">
      <alignment horizontal="center" vertical="center" wrapText="1"/>
      <protection locked="0"/>
    </xf>
    <xf numFmtId="0" fontId="157" fillId="3" borderId="72" xfId="2" applyFont="1" applyFill="1" applyBorder="1" applyAlignment="1" applyProtection="1">
      <alignment horizontal="center" vertical="center" wrapText="1"/>
      <protection locked="0"/>
    </xf>
    <xf numFmtId="0" fontId="157" fillId="3" borderId="74" xfId="2" applyFont="1" applyFill="1" applyBorder="1" applyAlignment="1" applyProtection="1">
      <alignment horizontal="center" vertical="center" wrapText="1"/>
      <protection locked="0"/>
    </xf>
    <xf numFmtId="0" fontId="156" fillId="5" borderId="34" xfId="2" applyFont="1" applyFill="1" applyBorder="1" applyAlignment="1">
      <alignment horizontal="center" vertical="center" wrapText="1"/>
    </xf>
    <xf numFmtId="0" fontId="156" fillId="5" borderId="36" xfId="2" applyFont="1" applyFill="1" applyBorder="1" applyAlignment="1">
      <alignment horizontal="center" vertical="center" wrapText="1"/>
    </xf>
    <xf numFmtId="0" fontId="157" fillId="0" borderId="33" xfId="2" applyFont="1" applyFill="1" applyBorder="1" applyAlignment="1" applyProtection="1">
      <alignment horizontal="center" vertical="center" wrapText="1"/>
      <protection locked="0"/>
    </xf>
    <xf numFmtId="0" fontId="157" fillId="0" borderId="34" xfId="2" applyFont="1" applyFill="1" applyBorder="1" applyAlignment="1" applyProtection="1">
      <alignment horizontal="center" vertical="center" wrapText="1"/>
      <protection locked="0"/>
    </xf>
    <xf numFmtId="0" fontId="157" fillId="0" borderId="36" xfId="2" applyFont="1" applyFill="1" applyBorder="1" applyAlignment="1" applyProtection="1">
      <alignment horizontal="center" vertical="center" wrapText="1"/>
      <protection locked="0"/>
    </xf>
    <xf numFmtId="0" fontId="157" fillId="3" borderId="33" xfId="2" applyFont="1" applyFill="1" applyBorder="1" applyAlignment="1" applyProtection="1">
      <alignment horizontal="center" vertical="center" wrapText="1"/>
      <protection locked="0"/>
    </xf>
    <xf numFmtId="0" fontId="157" fillId="3" borderId="34" xfId="2" applyFont="1" applyFill="1" applyBorder="1" applyAlignment="1" applyProtection="1">
      <alignment horizontal="center" vertical="center" wrapText="1"/>
      <protection locked="0"/>
    </xf>
    <xf numFmtId="0" fontId="157" fillId="3" borderId="37" xfId="2" applyFont="1" applyFill="1" applyBorder="1" applyAlignment="1" applyProtection="1">
      <alignment horizontal="center" vertical="center" wrapText="1"/>
      <protection locked="0"/>
    </xf>
    <xf numFmtId="0" fontId="157" fillId="3" borderId="36" xfId="2" applyFont="1" applyFill="1" applyBorder="1" applyAlignment="1" applyProtection="1">
      <alignment horizontal="center" vertical="center" wrapText="1"/>
      <protection locked="0"/>
    </xf>
    <xf numFmtId="0" fontId="156" fillId="5" borderId="35" xfId="2" applyFont="1" applyFill="1" applyBorder="1" applyAlignment="1">
      <alignment horizontal="center" vertical="center"/>
    </xf>
    <xf numFmtId="0" fontId="156" fillId="5" borderId="72" xfId="2" applyFont="1" applyFill="1" applyBorder="1" applyAlignment="1">
      <alignment horizontal="center" vertical="center"/>
    </xf>
    <xf numFmtId="0" fontId="156" fillId="5" borderId="73" xfId="2" applyFont="1" applyFill="1" applyBorder="1" applyAlignment="1">
      <alignment horizontal="center" vertical="center"/>
    </xf>
    <xf numFmtId="0" fontId="156" fillId="5" borderId="74" xfId="2" applyFont="1" applyFill="1" applyBorder="1" applyAlignment="1">
      <alignment horizontal="center" vertical="center"/>
    </xf>
    <xf numFmtId="0" fontId="157" fillId="0" borderId="35" xfId="2" applyFont="1" applyBorder="1" applyAlignment="1" applyProtection="1">
      <alignment horizontal="center" vertical="center" wrapText="1"/>
      <protection locked="0"/>
    </xf>
    <xf numFmtId="0" fontId="157" fillId="0" borderId="72" xfId="2" applyFont="1" applyBorder="1" applyAlignment="1" applyProtection="1">
      <alignment horizontal="center" vertical="center" wrapText="1"/>
      <protection locked="0"/>
    </xf>
    <xf numFmtId="0" fontId="157" fillId="0" borderId="73" xfId="2" applyFont="1" applyBorder="1" applyAlignment="1" applyProtection="1">
      <alignment horizontal="center" vertical="center" wrapText="1"/>
      <protection locked="0"/>
    </xf>
    <xf numFmtId="0" fontId="157" fillId="0" borderId="74" xfId="2" applyFont="1" applyBorder="1" applyAlignment="1" applyProtection="1">
      <alignment horizontal="center" vertical="center" wrapText="1"/>
      <protection locked="0"/>
    </xf>
    <xf numFmtId="0" fontId="157" fillId="3" borderId="73" xfId="2" applyFont="1" applyFill="1" applyBorder="1" applyAlignment="1" applyProtection="1">
      <alignment horizontal="center" vertical="center" wrapText="1"/>
      <protection locked="0"/>
    </xf>
    <xf numFmtId="0" fontId="157" fillId="0" borderId="34" xfId="2" applyFont="1" applyBorder="1" applyAlignment="1" applyProtection="1">
      <alignment horizontal="center" vertical="center" wrapText="1"/>
      <protection locked="0"/>
    </xf>
    <xf numFmtId="0" fontId="159" fillId="3" borderId="33" xfId="3" applyFont="1" applyFill="1" applyBorder="1" applyAlignment="1" applyProtection="1">
      <alignment horizontal="center" vertical="center" wrapText="1"/>
      <protection locked="0"/>
    </xf>
    <xf numFmtId="0" fontId="157" fillId="0" borderId="33" xfId="2" applyFont="1" applyBorder="1" applyAlignment="1" applyProtection="1">
      <alignment horizontal="center" vertical="center" wrapText="1"/>
      <protection locked="0"/>
    </xf>
    <xf numFmtId="0" fontId="157" fillId="0" borderId="36" xfId="2" applyFont="1" applyBorder="1" applyAlignment="1" applyProtection="1">
      <alignment horizontal="center" vertical="center"/>
      <protection locked="0"/>
    </xf>
    <xf numFmtId="0" fontId="156" fillId="5" borderId="36" xfId="2" applyFont="1" applyFill="1" applyBorder="1" applyAlignment="1">
      <alignment horizontal="center" vertical="center"/>
    </xf>
    <xf numFmtId="49" fontId="157" fillId="0" borderId="33" xfId="2" applyNumberFormat="1" applyFont="1" applyBorder="1" applyAlignment="1" applyProtection="1">
      <alignment horizontal="center" vertical="center" wrapText="1"/>
      <protection locked="0"/>
    </xf>
    <xf numFmtId="49" fontId="157" fillId="0" borderId="34" xfId="2" applyNumberFormat="1" applyFont="1" applyBorder="1" applyAlignment="1" applyProtection="1">
      <alignment horizontal="center" vertical="center" wrapText="1"/>
      <protection locked="0"/>
    </xf>
    <xf numFmtId="49" fontId="157" fillId="0" borderId="35" xfId="2" applyNumberFormat="1" applyFont="1" applyBorder="1" applyAlignment="1" applyProtection="1">
      <alignment horizontal="center" vertical="center" wrapText="1"/>
      <protection locked="0"/>
    </xf>
    <xf numFmtId="0" fontId="158" fillId="0" borderId="37" xfId="3" applyFont="1" applyBorder="1" applyAlignment="1" applyProtection="1">
      <alignment horizontal="center" vertical="center" wrapText="1"/>
      <protection locked="0"/>
    </xf>
    <xf numFmtId="0" fontId="158" fillId="0" borderId="34" xfId="3" quotePrefix="1" applyFont="1" applyBorder="1" applyAlignment="1" applyProtection="1">
      <alignment horizontal="center" vertical="center" wrapText="1"/>
      <protection locked="0"/>
    </xf>
    <xf numFmtId="0" fontId="157" fillId="0" borderId="36" xfId="2" applyFont="1" applyBorder="1" applyAlignment="1" applyProtection="1">
      <alignment horizontal="center" vertical="center" wrapText="1"/>
      <protection locked="0"/>
    </xf>
    <xf numFmtId="0" fontId="157" fillId="0" borderId="34" xfId="2" quotePrefix="1" applyFont="1" applyBorder="1" applyAlignment="1" applyProtection="1">
      <alignment horizontal="center" vertical="center" wrapText="1"/>
      <protection locked="0"/>
    </xf>
    <xf numFmtId="0" fontId="70" fillId="2" borderId="43" xfId="2" applyFont="1" applyFill="1" applyBorder="1" applyAlignment="1">
      <alignment horizontal="center" vertical="center" wrapText="1"/>
    </xf>
    <xf numFmtId="0" fontId="70" fillId="2" borderId="44" xfId="2" applyFont="1" applyFill="1" applyBorder="1" applyAlignment="1">
      <alignment horizontal="center" vertical="center" wrapText="1"/>
    </xf>
    <xf numFmtId="0" fontId="70" fillId="2" borderId="44" xfId="2" applyFont="1" applyFill="1" applyBorder="1" applyAlignment="1">
      <alignment horizontal="center" vertical="center"/>
    </xf>
    <xf numFmtId="0" fontId="70" fillId="2" borderId="45" xfId="2" applyFont="1" applyFill="1" applyBorder="1" applyAlignment="1">
      <alignment horizontal="center" vertical="center"/>
    </xf>
    <xf numFmtId="0" fontId="70" fillId="6" borderId="28" xfId="2" applyFont="1" applyFill="1" applyBorder="1" applyAlignment="1">
      <alignment horizontal="center" vertical="center" wrapText="1"/>
    </xf>
    <xf numFmtId="0" fontId="70" fillId="6" borderId="29" xfId="2" applyFont="1" applyFill="1" applyBorder="1" applyAlignment="1">
      <alignment horizontal="center" vertical="center"/>
    </xf>
    <xf numFmtId="0" fontId="70" fillId="6" borderId="168" xfId="2" applyFont="1" applyFill="1" applyBorder="1" applyAlignment="1">
      <alignment horizontal="center" vertical="center"/>
    </xf>
    <xf numFmtId="0" fontId="70" fillId="7" borderId="30" xfId="2" applyFont="1" applyFill="1" applyBorder="1" applyAlignment="1">
      <alignment horizontal="center" vertical="center" wrapText="1"/>
    </xf>
    <xf numFmtId="0" fontId="70" fillId="7" borderId="31" xfId="2" applyFont="1" applyFill="1" applyBorder="1" applyAlignment="1">
      <alignment horizontal="center" vertical="center"/>
    </xf>
    <xf numFmtId="0" fontId="70" fillId="7" borderId="32" xfId="2" applyFont="1" applyFill="1" applyBorder="1" applyAlignment="1">
      <alignment horizontal="center" vertical="center"/>
    </xf>
    <xf numFmtId="0" fontId="155" fillId="0" borderId="33" xfId="2" applyFont="1" applyBorder="1" applyAlignment="1" applyProtection="1">
      <alignment horizontal="center" vertical="center" wrapText="1"/>
      <protection locked="0"/>
    </xf>
    <xf numFmtId="0" fontId="155" fillId="0" borderId="34" xfId="2" applyFont="1" applyBorder="1" applyAlignment="1" applyProtection="1">
      <alignment horizontal="center" vertical="center" wrapText="1"/>
      <protection locked="0"/>
    </xf>
    <xf numFmtId="0" fontId="155" fillId="0" borderId="34" xfId="2" applyFont="1" applyBorder="1" applyAlignment="1" applyProtection="1">
      <alignment horizontal="center" vertical="center"/>
      <protection locked="0"/>
    </xf>
    <xf numFmtId="0" fontId="155" fillId="0" borderId="36" xfId="2" applyFont="1" applyBorder="1" applyAlignment="1" applyProtection="1">
      <alignment horizontal="center" vertical="center"/>
      <protection locked="0"/>
    </xf>
    <xf numFmtId="0" fontId="70" fillId="4" borderId="30" xfId="2" applyFont="1" applyFill="1" applyBorder="1" applyAlignment="1">
      <alignment horizontal="center" vertical="center" wrapText="1"/>
    </xf>
    <xf numFmtId="0" fontId="70" fillId="4" borderId="77" xfId="2" applyFont="1" applyFill="1" applyBorder="1" applyAlignment="1">
      <alignment horizontal="center" vertical="center" wrapText="1"/>
    </xf>
    <xf numFmtId="0" fontId="70" fillId="4" borderId="16" xfId="2" applyFont="1" applyFill="1" applyBorder="1" applyAlignment="1">
      <alignment horizontal="center" vertical="center" wrapText="1"/>
    </xf>
    <xf numFmtId="0" fontId="70" fillId="4" borderId="17" xfId="2" applyFont="1" applyFill="1" applyBorder="1" applyAlignment="1">
      <alignment horizontal="center" vertical="center" wrapText="1"/>
    </xf>
    <xf numFmtId="0" fontId="70" fillId="4" borderId="78" xfId="2" applyFont="1" applyFill="1" applyBorder="1" applyAlignment="1">
      <alignment horizontal="center" vertical="center" wrapText="1"/>
    </xf>
    <xf numFmtId="0" fontId="70" fillId="4" borderId="31" xfId="2" applyFont="1" applyFill="1" applyBorder="1" applyAlignment="1">
      <alignment horizontal="center" vertical="center" wrapText="1"/>
    </xf>
    <xf numFmtId="0" fontId="70" fillId="4" borderId="18" xfId="2" applyFont="1" applyFill="1" applyBorder="1" applyAlignment="1">
      <alignment horizontal="center" vertical="center" wrapText="1"/>
    </xf>
    <xf numFmtId="0" fontId="70" fillId="4" borderId="19" xfId="2" applyFont="1" applyFill="1" applyBorder="1" applyAlignment="1">
      <alignment horizontal="center" vertical="center" wrapText="1"/>
    </xf>
    <xf numFmtId="0" fontId="70" fillId="4" borderId="75" xfId="2" applyFont="1" applyFill="1" applyBorder="1" applyAlignment="1">
      <alignment horizontal="center" vertical="center" wrapText="1"/>
    </xf>
    <xf numFmtId="0" fontId="70" fillId="4" borderId="20" xfId="2" applyFont="1" applyFill="1" applyBorder="1" applyAlignment="1">
      <alignment horizontal="center" vertical="center" wrapText="1"/>
    </xf>
    <xf numFmtId="0" fontId="154" fillId="5" borderId="68" xfId="2" applyFont="1" applyFill="1" applyBorder="1" applyAlignment="1" applyProtection="1">
      <alignment horizontal="center" vertical="center" wrapText="1"/>
      <protection locked="0"/>
    </xf>
    <xf numFmtId="0" fontId="154" fillId="5" borderId="64" xfId="2" applyFont="1" applyFill="1" applyBorder="1" applyAlignment="1" applyProtection="1">
      <alignment horizontal="center" vertical="center" wrapText="1"/>
      <protection locked="0"/>
    </xf>
    <xf numFmtId="0" fontId="153" fillId="5" borderId="64" xfId="2" applyFont="1" applyFill="1" applyBorder="1" applyAlignment="1" applyProtection="1">
      <alignment horizontal="center" vertical="center" wrapText="1"/>
      <protection locked="0"/>
    </xf>
    <xf numFmtId="0" fontId="70" fillId="2" borderId="1" xfId="2" applyFont="1" applyFill="1" applyBorder="1" applyAlignment="1">
      <alignment horizontal="center" vertical="center"/>
    </xf>
    <xf numFmtId="0" fontId="70" fillId="2" borderId="2" xfId="2" applyFont="1" applyFill="1" applyBorder="1" applyAlignment="1">
      <alignment horizontal="center" vertical="center"/>
    </xf>
    <xf numFmtId="0" fontId="70" fillId="2" borderId="4" xfId="2" applyFont="1" applyFill="1" applyBorder="1" applyAlignment="1">
      <alignment horizontal="center" vertical="center"/>
    </xf>
    <xf numFmtId="0" fontId="153" fillId="14" borderId="5" xfId="2" applyFont="1" applyFill="1" applyBorder="1" applyAlignment="1">
      <alignment horizontal="center" vertical="center" wrapText="1"/>
    </xf>
    <xf numFmtId="0" fontId="153" fillId="14" borderId="2" xfId="2" applyFont="1" applyFill="1" applyBorder="1" applyAlignment="1">
      <alignment horizontal="center" vertical="center" wrapText="1"/>
    </xf>
    <xf numFmtId="0" fontId="153" fillId="14" borderId="3" xfId="2" applyFont="1" applyFill="1" applyBorder="1" applyAlignment="1">
      <alignment horizontal="center" vertical="center" wrapText="1"/>
    </xf>
    <xf numFmtId="0" fontId="153" fillId="0" borderId="6" xfId="2" applyFont="1" applyBorder="1" applyAlignment="1" applyProtection="1">
      <alignment horizontal="center" vertical="center" wrapText="1"/>
      <protection locked="0"/>
    </xf>
    <xf numFmtId="0" fontId="153" fillId="0" borderId="0" xfId="2" applyFont="1" applyBorder="1" applyAlignment="1" applyProtection="1">
      <alignment horizontal="center" vertical="center" wrapText="1"/>
      <protection locked="0"/>
    </xf>
    <xf numFmtId="0" fontId="153" fillId="0" borderId="7" xfId="2" applyFont="1" applyBorder="1" applyAlignment="1" applyProtection="1">
      <alignment horizontal="center" vertical="center" wrapText="1"/>
      <protection locked="0"/>
    </xf>
    <xf numFmtId="0" fontId="70" fillId="4" borderId="11" xfId="2" applyFont="1" applyFill="1" applyBorder="1" applyAlignment="1">
      <alignment horizontal="center" vertical="center"/>
    </xf>
    <xf numFmtId="0" fontId="70" fillId="4" borderId="12" xfId="2" applyFont="1" applyFill="1" applyBorder="1" applyAlignment="1">
      <alignment horizontal="center" vertical="center"/>
    </xf>
    <xf numFmtId="0" fontId="70" fillId="4" borderId="15" xfId="2" applyFont="1" applyFill="1" applyBorder="1" applyAlignment="1">
      <alignment horizontal="center" vertical="center"/>
    </xf>
    <xf numFmtId="0" fontId="70" fillId="4" borderId="79" xfId="2" applyFont="1" applyFill="1" applyBorder="1" applyAlignment="1">
      <alignment horizontal="center" vertical="center" wrapText="1"/>
    </xf>
    <xf numFmtId="0" fontId="70" fillId="4" borderId="32" xfId="2" applyFont="1" applyFill="1" applyBorder="1" applyAlignment="1">
      <alignment horizontal="center" vertical="center" wrapText="1"/>
    </xf>
    <xf numFmtId="0" fontId="70" fillId="4" borderId="21" xfId="2" applyFont="1" applyFill="1" applyBorder="1" applyAlignment="1">
      <alignment horizontal="center" vertical="center" wrapText="1"/>
    </xf>
    <xf numFmtId="0" fontId="70" fillId="4" borderId="0" xfId="2" applyFont="1" applyFill="1" applyBorder="1" applyAlignment="1">
      <alignment horizontal="center" vertical="center" wrapText="1"/>
    </xf>
    <xf numFmtId="0" fontId="153" fillId="5" borderId="65" xfId="2" applyFont="1" applyFill="1" applyBorder="1" applyAlignment="1" applyProtection="1">
      <alignment horizontal="center" vertical="center" wrapText="1"/>
      <protection locked="0"/>
    </xf>
    <xf numFmtId="0" fontId="153" fillId="5" borderId="44" xfId="2" applyFont="1" applyFill="1" applyBorder="1" applyAlignment="1" applyProtection="1">
      <alignment horizontal="center" vertical="center" wrapText="1"/>
      <protection locked="0"/>
    </xf>
    <xf numFmtId="0" fontId="153" fillId="0" borderId="41" xfId="2" applyFont="1" applyFill="1" applyBorder="1" applyAlignment="1">
      <alignment horizontal="center" vertical="center" wrapText="1"/>
    </xf>
    <xf numFmtId="0" fontId="153" fillId="0" borderId="9" xfId="2" applyFont="1" applyFill="1" applyBorder="1" applyAlignment="1">
      <alignment horizontal="center" vertical="center" wrapText="1"/>
    </xf>
    <xf numFmtId="0" fontId="153" fillId="0" borderId="10" xfId="2" applyFont="1" applyFill="1" applyBorder="1" applyAlignment="1">
      <alignment horizontal="center" vertical="center" wrapText="1"/>
    </xf>
    <xf numFmtId="0" fontId="153" fillId="0" borderId="14" xfId="2" applyFont="1" applyFill="1" applyBorder="1" applyAlignment="1">
      <alignment horizontal="center" vertical="center" wrapText="1"/>
    </xf>
    <xf numFmtId="0" fontId="153" fillId="0" borderId="12" xfId="2" applyFont="1" applyFill="1" applyBorder="1" applyAlignment="1">
      <alignment horizontal="center" vertical="center" wrapText="1"/>
    </xf>
    <xf numFmtId="0" fontId="153" fillId="0" borderId="15" xfId="2" applyFont="1" applyFill="1" applyBorder="1" applyAlignment="1">
      <alignment horizontal="center" vertical="center" wrapText="1"/>
    </xf>
    <xf numFmtId="0" fontId="151" fillId="3" borderId="1" xfId="2" applyFont="1" applyFill="1" applyBorder="1" applyAlignment="1">
      <alignment horizontal="center"/>
    </xf>
    <xf numFmtId="0" fontId="151" fillId="3" borderId="2" xfId="2" applyFont="1" applyFill="1" applyBorder="1" applyAlignment="1">
      <alignment horizontal="center"/>
    </xf>
    <xf numFmtId="0" fontId="153" fillId="0" borderId="42" xfId="2" applyFont="1" applyFill="1" applyBorder="1" applyAlignment="1">
      <alignment horizontal="center" vertical="center" wrapText="1"/>
    </xf>
    <xf numFmtId="0" fontId="153" fillId="0" borderId="6" xfId="2" applyFont="1" applyFill="1" applyBorder="1" applyAlignment="1">
      <alignment horizontal="center" vertical="center"/>
    </xf>
    <xf numFmtId="0" fontId="153" fillId="0" borderId="0" xfId="2" applyFont="1" applyFill="1" applyBorder="1" applyAlignment="1">
      <alignment horizontal="center" vertical="center"/>
    </xf>
    <xf numFmtId="0" fontId="153" fillId="0" borderId="22" xfId="2" applyFont="1" applyFill="1" applyBorder="1" applyAlignment="1">
      <alignment horizontal="center" vertical="center"/>
    </xf>
    <xf numFmtId="0" fontId="47" fillId="47" borderId="80" xfId="2" applyFont="1" applyFill="1" applyBorder="1" applyAlignment="1" applyProtection="1">
      <alignment horizontal="center" vertical="top" wrapText="1"/>
    </xf>
    <xf numFmtId="0" fontId="47" fillId="47" borderId="63" xfId="2" applyFont="1" applyFill="1" applyBorder="1" applyAlignment="1" applyProtection="1">
      <alignment horizontal="center" vertical="top" wrapText="1"/>
    </xf>
    <xf numFmtId="0" fontId="47" fillId="49" borderId="80" xfId="2" applyFont="1" applyFill="1" applyBorder="1" applyAlignment="1" applyProtection="1">
      <alignment horizontal="center" vertical="top" wrapText="1"/>
    </xf>
    <xf numFmtId="0" fontId="47" fillId="49" borderId="63" xfId="2" applyFont="1" applyFill="1" applyBorder="1" applyAlignment="1" applyProtection="1">
      <alignment horizontal="center" vertical="top" wrapText="1"/>
    </xf>
    <xf numFmtId="0" fontId="47" fillId="50" borderId="80" xfId="2" applyFont="1" applyFill="1" applyBorder="1" applyAlignment="1" applyProtection="1">
      <alignment horizontal="center" vertical="top" wrapText="1"/>
    </xf>
    <xf numFmtId="0" fontId="47" fillId="50" borderId="63" xfId="2" applyFont="1" applyFill="1" applyBorder="1" applyAlignment="1" applyProtection="1">
      <alignment horizontal="center" vertical="top" wrapText="1"/>
    </xf>
    <xf numFmtId="0" fontId="47" fillId="48" borderId="80" xfId="2" applyFont="1" applyFill="1" applyBorder="1" applyAlignment="1" applyProtection="1">
      <alignment horizontal="center" vertical="top" wrapText="1"/>
    </xf>
    <xf numFmtId="0" fontId="47" fillId="48" borderId="63" xfId="2" applyFont="1" applyFill="1" applyBorder="1" applyAlignment="1" applyProtection="1">
      <alignment horizontal="center" vertical="top" wrapText="1"/>
    </xf>
    <xf numFmtId="0" fontId="47" fillId="51" borderId="80" xfId="2" applyFont="1" applyFill="1" applyBorder="1" applyAlignment="1" applyProtection="1">
      <alignment horizontal="center" vertical="top" wrapText="1"/>
    </xf>
    <xf numFmtId="0" fontId="47" fillId="51" borderId="63" xfId="2" applyFont="1" applyFill="1" applyBorder="1" applyAlignment="1" applyProtection="1">
      <alignment horizontal="center" vertical="top" wrapText="1"/>
    </xf>
    <xf numFmtId="0" fontId="47" fillId="52" borderId="80" xfId="2" applyFont="1" applyFill="1" applyBorder="1" applyAlignment="1" applyProtection="1">
      <alignment horizontal="center" vertical="top" wrapText="1"/>
    </xf>
    <xf numFmtId="0" fontId="47" fillId="52" borderId="63" xfId="2" applyFont="1" applyFill="1" applyBorder="1" applyAlignment="1" applyProtection="1">
      <alignment horizontal="center" vertical="top" wrapText="1"/>
    </xf>
    <xf numFmtId="0" fontId="47" fillId="53" borderId="80" xfId="2" applyFont="1" applyFill="1" applyBorder="1" applyAlignment="1" applyProtection="1">
      <alignment horizontal="center" vertical="top" wrapText="1"/>
    </xf>
    <xf numFmtId="0" fontId="47" fillId="53" borderId="48" xfId="2" applyFont="1" applyFill="1" applyBorder="1" applyAlignment="1" applyProtection="1">
      <alignment horizontal="center" vertical="top" wrapText="1"/>
    </xf>
    <xf numFmtId="0" fontId="79" fillId="13" borderId="76" xfId="2" applyFont="1" applyFill="1" applyBorder="1" applyAlignment="1">
      <alignment horizontal="center" vertical="center" wrapText="1"/>
    </xf>
    <xf numFmtId="0" fontId="79" fillId="13" borderId="80" xfId="2" applyFont="1" applyFill="1" applyBorder="1" applyAlignment="1">
      <alignment horizontal="center" vertical="center" wrapText="1"/>
    </xf>
    <xf numFmtId="0" fontId="70" fillId="6" borderId="31" xfId="2" applyFont="1" applyFill="1" applyBorder="1" applyAlignment="1">
      <alignment horizontal="center" vertical="center"/>
    </xf>
    <xf numFmtId="168" fontId="167" fillId="3" borderId="32" xfId="2" applyNumberFormat="1" applyFont="1" applyFill="1" applyBorder="1" applyAlignment="1" applyProtection="1">
      <alignment horizontal="center" vertical="center"/>
      <protection locked="0"/>
    </xf>
    <xf numFmtId="168" fontId="165" fillId="15" borderId="8" xfId="2" applyNumberFormat="1" applyFont="1" applyFill="1" applyBorder="1" applyAlignment="1">
      <alignment horizontal="center" vertical="center"/>
    </xf>
    <xf numFmtId="168" fontId="165" fillId="15" borderId="9" xfId="2" applyNumberFormat="1" applyFont="1" applyFill="1" applyBorder="1" applyAlignment="1">
      <alignment horizontal="center" vertical="center"/>
    </xf>
    <xf numFmtId="168" fontId="165" fillId="15" borderId="42" xfId="2" applyNumberFormat="1" applyFont="1" applyFill="1" applyBorder="1" applyAlignment="1">
      <alignment horizontal="center" vertical="center"/>
    </xf>
    <xf numFmtId="168" fontId="165" fillId="15" borderId="41" xfId="2" applyNumberFormat="1" applyFont="1" applyFill="1" applyBorder="1" applyAlignment="1">
      <alignment horizontal="center" vertical="center"/>
    </xf>
    <xf numFmtId="168" fontId="165" fillId="15" borderId="10" xfId="2" applyNumberFormat="1" applyFont="1" applyFill="1" applyBorder="1" applyAlignment="1">
      <alignment horizontal="center" vertical="center"/>
    </xf>
    <xf numFmtId="168" fontId="165" fillId="16" borderId="26" xfId="2" applyNumberFormat="1" applyFont="1" applyFill="1" applyBorder="1" applyAlignment="1">
      <alignment horizontal="center" vertical="center"/>
    </xf>
    <xf numFmtId="168" fontId="165" fillId="16" borderId="27" xfId="2" applyNumberFormat="1" applyFont="1" applyFill="1" applyBorder="1" applyAlignment="1">
      <alignment horizontal="center" vertical="center"/>
    </xf>
    <xf numFmtId="168" fontId="165" fillId="16" borderId="61" xfId="2" applyNumberFormat="1" applyFont="1" applyFill="1" applyBorder="1" applyAlignment="1">
      <alignment horizontal="center" vertical="center"/>
    </xf>
    <xf numFmtId="168" fontId="165" fillId="16" borderId="88" xfId="2" applyNumberFormat="1" applyFont="1" applyFill="1" applyBorder="1" applyAlignment="1">
      <alignment horizontal="center" vertical="center"/>
    </xf>
    <xf numFmtId="168" fontId="165" fillId="16" borderId="89" xfId="2" applyNumberFormat="1" applyFont="1" applyFill="1" applyBorder="1" applyAlignment="1">
      <alignment horizontal="center" vertical="center"/>
    </xf>
    <xf numFmtId="168" fontId="165" fillId="10" borderId="8" xfId="2" applyNumberFormat="1" applyFont="1" applyFill="1" applyBorder="1" applyAlignment="1" applyProtection="1">
      <alignment horizontal="center" vertical="center"/>
      <protection locked="0"/>
    </xf>
    <xf numFmtId="168" fontId="165" fillId="10" borderId="9" xfId="2" applyNumberFormat="1" applyFont="1" applyFill="1" applyBorder="1" applyAlignment="1" applyProtection="1">
      <alignment horizontal="center" vertical="center"/>
      <protection locked="0"/>
    </xf>
    <xf numFmtId="168" fontId="165" fillId="10" borderId="41" xfId="2" applyNumberFormat="1" applyFont="1" applyFill="1" applyBorder="1" applyAlignment="1" applyProtection="1">
      <alignment horizontal="center" vertical="center"/>
      <protection locked="0"/>
    </xf>
    <xf numFmtId="168" fontId="165" fillId="10" borderId="10" xfId="2" applyNumberFormat="1" applyFont="1" applyFill="1" applyBorder="1" applyAlignment="1" applyProtection="1">
      <alignment horizontal="center" vertical="center"/>
      <protection locked="0"/>
    </xf>
    <xf numFmtId="168" fontId="165" fillId="10" borderId="42" xfId="2" applyNumberFormat="1" applyFont="1" applyFill="1" applyBorder="1" applyAlignment="1" applyProtection="1">
      <alignment horizontal="center" vertical="center"/>
      <protection locked="0"/>
    </xf>
    <xf numFmtId="168" fontId="165" fillId="10" borderId="41" xfId="2" applyNumberFormat="1" applyFont="1" applyFill="1" applyBorder="1" applyAlignment="1">
      <alignment horizontal="center" vertical="center"/>
    </xf>
    <xf numFmtId="168" fontId="165" fillId="10" borderId="9" xfId="2" applyNumberFormat="1" applyFont="1" applyFill="1" applyBorder="1" applyAlignment="1">
      <alignment horizontal="center" vertical="center"/>
    </xf>
    <xf numFmtId="168" fontId="165" fillId="10" borderId="10" xfId="2" applyNumberFormat="1" applyFont="1" applyFill="1" applyBorder="1" applyAlignment="1">
      <alignment horizontal="center" vertical="center"/>
    </xf>
    <xf numFmtId="168" fontId="165" fillId="10" borderId="8" xfId="2" applyNumberFormat="1" applyFont="1" applyFill="1" applyBorder="1" applyAlignment="1">
      <alignment horizontal="center" vertical="center"/>
    </xf>
    <xf numFmtId="168" fontId="165" fillId="17" borderId="26" xfId="2" applyNumberFormat="1" applyFont="1" applyFill="1" applyBorder="1" applyAlignment="1">
      <alignment horizontal="center" vertical="center"/>
    </xf>
    <xf numFmtId="168" fontId="165" fillId="17" borderId="27" xfId="2" applyNumberFormat="1" applyFont="1" applyFill="1" applyBorder="1" applyAlignment="1">
      <alignment horizontal="center" vertical="center"/>
    </xf>
    <xf numFmtId="168" fontId="165" fillId="17" borderId="88" xfId="2" applyNumberFormat="1" applyFont="1" applyFill="1" applyBorder="1" applyAlignment="1">
      <alignment horizontal="center" vertical="center"/>
    </xf>
    <xf numFmtId="168" fontId="165" fillId="17" borderId="89" xfId="2" applyNumberFormat="1" applyFont="1" applyFill="1" applyBorder="1" applyAlignment="1">
      <alignment horizontal="center" vertical="center"/>
    </xf>
    <xf numFmtId="168" fontId="165" fillId="18" borderId="26" xfId="2" applyNumberFormat="1" applyFont="1" applyFill="1" applyBorder="1" applyAlignment="1">
      <alignment horizontal="center" vertical="center"/>
    </xf>
    <xf numFmtId="168" fontId="165" fillId="18" borderId="27" xfId="2" applyNumberFormat="1" applyFont="1" applyFill="1" applyBorder="1" applyAlignment="1">
      <alignment horizontal="center" vertical="center"/>
    </xf>
    <xf numFmtId="168" fontId="165" fillId="18" borderId="61" xfId="2" applyNumberFormat="1" applyFont="1" applyFill="1" applyBorder="1" applyAlignment="1">
      <alignment horizontal="center" vertical="center"/>
    </xf>
    <xf numFmtId="168" fontId="165" fillId="18" borderId="88" xfId="2" applyNumberFormat="1" applyFont="1" applyFill="1" applyBorder="1" applyAlignment="1">
      <alignment horizontal="center" vertical="center"/>
    </xf>
    <xf numFmtId="168" fontId="165" fillId="18" borderId="89" xfId="2" applyNumberFormat="1" applyFont="1" applyFill="1" applyBorder="1" applyAlignment="1">
      <alignment horizontal="center" vertical="center"/>
    </xf>
    <xf numFmtId="0" fontId="153" fillId="3" borderId="43" xfId="2" applyFont="1" applyFill="1" applyBorder="1" applyAlignment="1">
      <alignment horizontal="right" vertical="center" wrapText="1"/>
    </xf>
    <xf numFmtId="0" fontId="153" fillId="3" borderId="44" xfId="2" applyFont="1" applyFill="1" applyBorder="1" applyAlignment="1">
      <alignment horizontal="right" vertical="center" wrapText="1"/>
    </xf>
    <xf numFmtId="0" fontId="153" fillId="3" borderId="66" xfId="2" applyFont="1" applyFill="1" applyBorder="1" applyAlignment="1">
      <alignment horizontal="right" vertical="center" wrapText="1"/>
    </xf>
    <xf numFmtId="168" fontId="153" fillId="3" borderId="65" xfId="2" applyNumberFormat="1" applyFont="1" applyFill="1" applyBorder="1" applyAlignment="1">
      <alignment horizontal="center" vertical="center"/>
    </xf>
    <xf numFmtId="168" fontId="153" fillId="3" borderId="44" xfId="2" applyNumberFormat="1" applyFont="1" applyFill="1" applyBorder="1" applyAlignment="1">
      <alignment horizontal="center" vertical="center"/>
    </xf>
    <xf numFmtId="168" fontId="153" fillId="3" borderId="66" xfId="2" applyNumberFormat="1" applyFont="1" applyFill="1" applyBorder="1" applyAlignment="1">
      <alignment horizontal="center" vertical="center"/>
    </xf>
    <xf numFmtId="168" fontId="153" fillId="3" borderId="45" xfId="2" applyNumberFormat="1" applyFont="1" applyFill="1" applyBorder="1" applyAlignment="1">
      <alignment horizontal="center" vertical="center"/>
    </xf>
    <xf numFmtId="168" fontId="165" fillId="37" borderId="44" xfId="2" applyNumberFormat="1" applyFont="1" applyFill="1" applyBorder="1" applyAlignment="1">
      <alignment horizontal="center" vertical="center"/>
    </xf>
    <xf numFmtId="168" fontId="165" fillId="37" borderId="66" xfId="2" applyNumberFormat="1" applyFont="1" applyFill="1" applyBorder="1" applyAlignment="1">
      <alignment horizontal="center" vertical="center"/>
    </xf>
    <xf numFmtId="168" fontId="165" fillId="37" borderId="65" xfId="2" applyNumberFormat="1" applyFont="1" applyFill="1" applyBorder="1" applyAlignment="1">
      <alignment horizontal="center" vertical="center"/>
    </xf>
    <xf numFmtId="168" fontId="165" fillId="37" borderId="45" xfId="2" applyNumberFormat="1" applyFont="1" applyFill="1" applyBorder="1" applyAlignment="1">
      <alignment horizontal="center" vertical="center"/>
    </xf>
    <xf numFmtId="14" fontId="157" fillId="0" borderId="23" xfId="2" applyNumberFormat="1" applyFont="1" applyBorder="1" applyAlignment="1" applyProtection="1">
      <alignment horizontal="center" vertical="center"/>
      <protection locked="0"/>
    </xf>
    <xf numFmtId="0" fontId="157" fillId="0" borderId="58" xfId="2" applyFont="1" applyBorder="1" applyAlignment="1" applyProtection="1">
      <alignment horizontal="center" vertical="center"/>
      <protection locked="0"/>
    </xf>
    <xf numFmtId="0" fontId="79" fillId="0" borderId="70" xfId="2" applyFont="1" applyFill="1" applyBorder="1" applyAlignment="1" applyProtection="1">
      <alignment horizontal="left" vertical="center" wrapText="1"/>
      <protection locked="0"/>
    </xf>
    <xf numFmtId="0" fontId="79" fillId="0" borderId="57" xfId="2" applyFont="1" applyFill="1" applyBorder="1" applyAlignment="1" applyProtection="1">
      <alignment horizontal="left" vertical="center" wrapText="1"/>
      <protection locked="0"/>
    </xf>
    <xf numFmtId="0" fontId="157" fillId="0" borderId="57" xfId="2" applyFont="1" applyFill="1" applyBorder="1" applyAlignment="1" applyProtection="1">
      <alignment horizontal="center" vertical="center" wrapText="1"/>
      <protection locked="0"/>
    </xf>
    <xf numFmtId="0" fontId="157" fillId="0" borderId="57" xfId="2" applyFont="1" applyFill="1" applyBorder="1" applyAlignment="1" applyProtection="1">
      <alignment horizontal="center" vertical="center"/>
      <protection locked="0"/>
    </xf>
    <xf numFmtId="0" fontId="157" fillId="0" borderId="69" xfId="2" applyFont="1" applyFill="1" applyBorder="1" applyAlignment="1" applyProtection="1">
      <alignment horizontal="center" vertical="center"/>
      <protection locked="0"/>
    </xf>
    <xf numFmtId="0" fontId="155" fillId="10" borderId="150" xfId="2" applyFont="1" applyFill="1" applyBorder="1" applyAlignment="1">
      <alignment horizontal="center" vertical="center" textRotation="255"/>
    </xf>
    <xf numFmtId="0" fontId="155" fillId="10" borderId="24" xfId="2" applyFont="1" applyFill="1" applyBorder="1" applyAlignment="1">
      <alignment horizontal="center" vertical="center" textRotation="255"/>
    </xf>
    <xf numFmtId="0" fontId="155" fillId="10" borderId="68" xfId="2" applyFont="1" applyFill="1" applyBorder="1" applyAlignment="1">
      <alignment horizontal="center" vertical="center" textRotation="255"/>
    </xf>
    <xf numFmtId="0" fontId="165" fillId="12" borderId="6" xfId="2" applyFont="1" applyFill="1" applyBorder="1" applyAlignment="1">
      <alignment horizontal="left" vertical="center"/>
    </xf>
    <xf numFmtId="0" fontId="165" fillId="12" borderId="0" xfId="2" applyFont="1" applyFill="1" applyBorder="1" applyAlignment="1">
      <alignment horizontal="left" vertical="center"/>
    </xf>
    <xf numFmtId="0" fontId="165" fillId="12" borderId="7" xfId="2" applyFont="1" applyFill="1" applyBorder="1" applyAlignment="1">
      <alignment horizontal="left" vertical="center"/>
    </xf>
    <xf numFmtId="0" fontId="153" fillId="14" borderId="30" xfId="2" applyFont="1" applyFill="1" applyBorder="1" applyAlignment="1">
      <alignment horizontal="center" vertical="center" wrapText="1"/>
    </xf>
    <xf numFmtId="0" fontId="153" fillId="14" borderId="31" xfId="2" applyFont="1" applyFill="1" applyBorder="1" applyAlignment="1">
      <alignment horizontal="center" vertical="center" wrapText="1"/>
    </xf>
    <xf numFmtId="0" fontId="43" fillId="0" borderId="30" xfId="2" applyFont="1" applyBorder="1" applyAlignment="1" applyProtection="1">
      <alignment horizontal="center" vertical="center" wrapText="1"/>
      <protection locked="0"/>
    </xf>
    <xf numFmtId="0" fontId="43" fillId="0" borderId="31" xfId="2" applyFont="1" applyBorder="1" applyAlignment="1" applyProtection="1">
      <alignment horizontal="center" vertical="center" wrapText="1"/>
      <protection locked="0"/>
    </xf>
    <xf numFmtId="0" fontId="43" fillId="0" borderId="32" xfId="2" applyFont="1" applyBorder="1" applyAlignment="1" applyProtection="1">
      <alignment horizontal="center" vertical="center" wrapText="1"/>
      <protection locked="0"/>
    </xf>
    <xf numFmtId="0" fontId="157" fillId="55" borderId="8" xfId="2" applyFont="1" applyFill="1" applyBorder="1" applyAlignment="1" applyProtection="1">
      <alignment horizontal="center" vertical="center" wrapText="1"/>
      <protection locked="0"/>
    </xf>
    <xf numFmtId="0" fontId="157" fillId="55" borderId="9" xfId="2" applyFont="1" applyFill="1" applyBorder="1" applyAlignment="1" applyProtection="1">
      <alignment horizontal="center" vertical="center" wrapText="1"/>
      <protection locked="0"/>
    </xf>
    <xf numFmtId="0" fontId="157" fillId="55" borderId="42" xfId="2" applyFont="1" applyFill="1" applyBorder="1" applyAlignment="1" applyProtection="1">
      <alignment horizontal="center" vertical="center" wrapText="1"/>
      <protection locked="0"/>
    </xf>
    <xf numFmtId="0" fontId="157" fillId="55" borderId="41" xfId="2" applyFont="1" applyFill="1" applyBorder="1" applyAlignment="1" applyProtection="1">
      <alignment horizontal="center" vertical="center" wrapText="1"/>
      <protection locked="0"/>
    </xf>
    <xf numFmtId="0" fontId="157" fillId="55" borderId="10" xfId="2" applyFont="1" applyFill="1" applyBorder="1" applyAlignment="1" applyProtection="1">
      <alignment horizontal="center" vertical="center" wrapText="1"/>
      <protection locked="0"/>
    </xf>
    <xf numFmtId="0" fontId="157" fillId="3" borderId="8" xfId="2" applyFont="1" applyFill="1" applyBorder="1" applyAlignment="1" applyProtection="1">
      <alignment horizontal="center" vertical="center" wrapText="1"/>
      <protection locked="0"/>
    </xf>
    <xf numFmtId="0" fontId="157" fillId="3" borderId="9" xfId="2" applyFont="1" applyFill="1" applyBorder="1" applyAlignment="1" applyProtection="1">
      <alignment horizontal="center" vertical="center" wrapText="1"/>
      <protection locked="0"/>
    </xf>
    <xf numFmtId="0" fontId="157" fillId="3" borderId="42" xfId="2" applyFont="1" applyFill="1" applyBorder="1" applyAlignment="1" applyProtection="1">
      <alignment horizontal="center" vertical="center" wrapText="1"/>
      <protection locked="0"/>
    </xf>
    <xf numFmtId="0" fontId="157" fillId="3" borderId="41" xfId="2" applyFont="1" applyFill="1" applyBorder="1" applyAlignment="1" applyProtection="1">
      <alignment horizontal="center" vertical="center" wrapText="1"/>
      <protection locked="0"/>
    </xf>
    <xf numFmtId="0" fontId="157" fillId="3" borderId="10" xfId="2" applyFont="1" applyFill="1" applyBorder="1" applyAlignment="1" applyProtection="1">
      <alignment horizontal="center" vertical="center" wrapText="1"/>
      <protection locked="0"/>
    </xf>
    <xf numFmtId="0" fontId="155" fillId="9" borderId="150" xfId="2" applyFont="1" applyFill="1" applyBorder="1" applyAlignment="1">
      <alignment horizontal="center" vertical="center" textRotation="255"/>
    </xf>
    <xf numFmtId="0" fontId="155" fillId="9" borderId="24" xfId="2" applyFont="1" applyFill="1" applyBorder="1" applyAlignment="1">
      <alignment horizontal="center" vertical="center" textRotation="255"/>
    </xf>
    <xf numFmtId="0" fontId="155" fillId="9" borderId="68" xfId="2" applyFont="1" applyFill="1" applyBorder="1" applyAlignment="1">
      <alignment horizontal="center" vertical="center" textRotation="255"/>
    </xf>
    <xf numFmtId="0" fontId="161" fillId="3" borderId="14" xfId="2" applyFont="1" applyFill="1" applyBorder="1" applyAlignment="1">
      <alignment horizontal="left" vertical="center" wrapText="1"/>
    </xf>
    <xf numFmtId="0" fontId="161" fillId="3" borderId="15" xfId="2" applyFont="1" applyFill="1" applyBorder="1" applyAlignment="1">
      <alignment horizontal="left" vertical="center" wrapText="1"/>
    </xf>
    <xf numFmtId="0" fontId="47" fillId="38" borderId="80" xfId="2" applyFont="1" applyFill="1" applyBorder="1" applyAlignment="1" applyProtection="1">
      <alignment horizontal="center" vertical="top" wrapText="1"/>
    </xf>
    <xf numFmtId="0" fontId="47" fillId="38" borderId="63" xfId="2" applyFont="1" applyFill="1" applyBorder="1" applyAlignment="1" applyProtection="1">
      <alignment horizontal="center" vertical="top" wrapText="1"/>
    </xf>
    <xf numFmtId="0" fontId="175" fillId="44" borderId="0" xfId="0" applyFont="1" applyFill="1" applyBorder="1" applyAlignment="1">
      <alignment horizontal="center" vertical="center" wrapText="1"/>
    </xf>
    <xf numFmtId="0" fontId="0" fillId="19" borderId="0" xfId="0" applyFill="1" applyBorder="1" applyAlignment="1">
      <alignment horizontal="center"/>
    </xf>
    <xf numFmtId="1" fontId="13" fillId="35" borderId="43" xfId="0" applyNumberFormat="1" applyFont="1" applyFill="1" applyBorder="1" applyAlignment="1">
      <alignment horizontal="center" vertical="center" wrapText="1"/>
    </xf>
    <xf numFmtId="1" fontId="13" fillId="35" borderId="45" xfId="0" applyNumberFormat="1" applyFont="1" applyFill="1" applyBorder="1" applyAlignment="1">
      <alignment horizontal="center" vertical="center" wrapText="1"/>
    </xf>
    <xf numFmtId="1" fontId="47" fillId="21" borderId="43" xfId="0" applyNumberFormat="1" applyFont="1" applyFill="1" applyBorder="1" applyAlignment="1">
      <alignment horizontal="center" vertical="center" wrapText="1"/>
    </xf>
    <xf numFmtId="1" fontId="47" fillId="21" borderId="45" xfId="0" applyNumberFormat="1" applyFont="1" applyFill="1" applyBorder="1" applyAlignment="1">
      <alignment horizontal="center" vertical="center" wrapText="1"/>
    </xf>
    <xf numFmtId="0" fontId="28" fillId="3" borderId="30" xfId="0" applyFont="1" applyFill="1" applyBorder="1" applyAlignment="1">
      <alignment horizontal="center"/>
    </xf>
    <xf numFmtId="0" fontId="28" fillId="3" borderId="31" xfId="0" applyFont="1" applyFill="1" applyBorder="1" applyAlignment="1">
      <alignment horizontal="center"/>
    </xf>
    <xf numFmtId="0" fontId="28" fillId="3" borderId="94" xfId="0" applyFont="1" applyFill="1" applyBorder="1" applyAlignment="1">
      <alignment horizontal="center"/>
    </xf>
    <xf numFmtId="0" fontId="28" fillId="3" borderId="6" xfId="0" applyFont="1" applyFill="1" applyBorder="1" applyAlignment="1">
      <alignment horizontal="center"/>
    </xf>
    <xf numFmtId="0" fontId="28" fillId="3" borderId="0" xfId="0" applyFont="1" applyFill="1" applyBorder="1" applyAlignment="1">
      <alignment horizontal="center"/>
    </xf>
    <xf numFmtId="0" fontId="28" fillId="3" borderId="83" xfId="0" applyFont="1" applyFill="1" applyBorder="1" applyAlignment="1">
      <alignment horizontal="center"/>
    </xf>
    <xf numFmtId="0" fontId="28" fillId="3" borderId="43" xfId="0" applyFont="1" applyFill="1" applyBorder="1" applyAlignment="1">
      <alignment horizontal="center"/>
    </xf>
    <xf numFmtId="0" fontId="28" fillId="3" borderId="44" xfId="0" applyFont="1" applyFill="1" applyBorder="1" applyAlignment="1">
      <alignment horizontal="center"/>
    </xf>
    <xf numFmtId="0" fontId="28" fillId="3" borderId="159" xfId="0" applyFont="1" applyFill="1" applyBorder="1" applyAlignment="1">
      <alignment horizontal="center"/>
    </xf>
    <xf numFmtId="0" fontId="90" fillId="0" borderId="76" xfId="0" applyFont="1" applyFill="1" applyBorder="1" applyAlignment="1">
      <alignment horizontal="center" vertical="center" wrapText="1"/>
    </xf>
    <xf numFmtId="0" fontId="90" fillId="0" borderId="23" xfId="0" applyFont="1" applyFill="1" applyBorder="1" applyAlignment="1">
      <alignment horizontal="center" vertical="center" wrapText="1"/>
    </xf>
    <xf numFmtId="0" fontId="90" fillId="0" borderId="64" xfId="0" applyFont="1" applyFill="1" applyBorder="1" applyAlignment="1">
      <alignment horizontal="center" vertical="center" wrapText="1"/>
    </xf>
    <xf numFmtId="0" fontId="92" fillId="0" borderId="55" xfId="0" applyFont="1" applyFill="1" applyBorder="1" applyAlignment="1">
      <alignment horizontal="center" vertical="center" wrapText="1"/>
    </xf>
    <xf numFmtId="0" fontId="92" fillId="0" borderId="23" xfId="0" applyFont="1" applyFill="1" applyBorder="1" applyAlignment="1">
      <alignment horizontal="center" vertical="center" wrapText="1"/>
    </xf>
    <xf numFmtId="0" fontId="92" fillId="0" borderId="57" xfId="0" applyFont="1" applyFill="1" applyBorder="1" applyAlignment="1">
      <alignment horizontal="center" vertical="center" wrapText="1"/>
    </xf>
    <xf numFmtId="0" fontId="98" fillId="0" borderId="80" xfId="0" applyFont="1" applyFill="1" applyBorder="1" applyAlignment="1">
      <alignment horizontal="center" wrapText="1"/>
    </xf>
    <xf numFmtId="0" fontId="98" fillId="0" borderId="47" xfId="0" applyFont="1" applyFill="1" applyBorder="1" applyAlignment="1">
      <alignment horizontal="center" wrapText="1"/>
    </xf>
    <xf numFmtId="0" fontId="98" fillId="0" borderId="48" xfId="0" applyFont="1" applyFill="1" applyBorder="1" applyAlignment="1">
      <alignment horizontal="center" wrapText="1"/>
    </xf>
    <xf numFmtId="0" fontId="98" fillId="0" borderId="41" xfId="0" applyFont="1" applyFill="1" applyBorder="1" applyAlignment="1">
      <alignment horizontal="center" wrapText="1"/>
    </xf>
    <xf numFmtId="0" fontId="98" fillId="0" borderId="9" xfId="0" applyFont="1" applyFill="1" applyBorder="1" applyAlignment="1">
      <alignment horizontal="center" wrapText="1"/>
    </xf>
    <xf numFmtId="0" fontId="98" fillId="0" borderId="10" xfId="0" applyFont="1" applyFill="1" applyBorder="1" applyAlignment="1">
      <alignment horizontal="center" wrapText="1"/>
    </xf>
    <xf numFmtId="0" fontId="98" fillId="0" borderId="25" xfId="0" applyFont="1" applyFill="1" applyBorder="1" applyAlignment="1">
      <alignment horizontal="center" wrapText="1"/>
    </xf>
    <xf numFmtId="0" fontId="98" fillId="0" borderId="19" xfId="0" applyFont="1" applyFill="1" applyBorder="1" applyAlignment="1">
      <alignment horizontal="center" wrapText="1"/>
    </xf>
    <xf numFmtId="0" fontId="98" fillId="0" borderId="160" xfId="0" applyFont="1" applyFill="1" applyBorder="1" applyAlignment="1">
      <alignment horizontal="center" wrapText="1"/>
    </xf>
    <xf numFmtId="0" fontId="98" fillId="0" borderId="65" xfId="0" applyFont="1" applyFill="1" applyBorder="1" applyAlignment="1">
      <alignment horizontal="center" wrapText="1"/>
    </xf>
    <xf numFmtId="0" fontId="98" fillId="0" borderId="44" xfId="0" applyFont="1" applyFill="1" applyBorder="1" applyAlignment="1">
      <alignment horizontal="center" wrapText="1"/>
    </xf>
    <xf numFmtId="0" fontId="98" fillId="0" borderId="45" xfId="0" applyFont="1" applyFill="1" applyBorder="1" applyAlignment="1">
      <alignment horizontal="center" wrapText="1"/>
    </xf>
    <xf numFmtId="0" fontId="98" fillId="0" borderId="0" xfId="0" applyFont="1" applyFill="1" applyBorder="1" applyAlignment="1">
      <alignment horizontal="center" wrapText="1"/>
    </xf>
    <xf numFmtId="0" fontId="98" fillId="0" borderId="7" xfId="0" applyFont="1" applyFill="1" applyBorder="1" applyAlignment="1">
      <alignment horizontal="center" wrapText="1"/>
    </xf>
    <xf numFmtId="0" fontId="0" fillId="3" borderId="30" xfId="0" applyFill="1" applyBorder="1" applyAlignment="1">
      <alignment horizontal="center"/>
    </xf>
    <xf numFmtId="0" fontId="0" fillId="3" borderId="31" xfId="0" applyFill="1" applyBorder="1" applyAlignment="1">
      <alignment horizontal="center"/>
    </xf>
    <xf numFmtId="0" fontId="0" fillId="3" borderId="6" xfId="0" applyFill="1" applyBorder="1" applyAlignment="1">
      <alignment horizontal="center"/>
    </xf>
    <xf numFmtId="0" fontId="0" fillId="3" borderId="0" xfId="0" applyFill="1" applyBorder="1" applyAlignment="1">
      <alignment horizontal="center"/>
    </xf>
    <xf numFmtId="0" fontId="0" fillId="3" borderId="43" xfId="0" applyFill="1" applyBorder="1" applyAlignment="1">
      <alignment horizontal="center"/>
    </xf>
    <xf numFmtId="0" fontId="0" fillId="3" borderId="44" xfId="0" applyFill="1" applyBorder="1" applyAlignment="1">
      <alignment horizontal="center"/>
    </xf>
    <xf numFmtId="0" fontId="65" fillId="33" borderId="31" xfId="0" applyFont="1" applyFill="1" applyBorder="1" applyAlignment="1">
      <alignment horizontal="center" vertical="center" wrapText="1"/>
    </xf>
    <xf numFmtId="0" fontId="65" fillId="33" borderId="32" xfId="0" applyFont="1" applyFill="1" applyBorder="1" applyAlignment="1">
      <alignment horizontal="center" vertical="center" wrapText="1"/>
    </xf>
    <xf numFmtId="0" fontId="65" fillId="33" borderId="0" xfId="0" applyFont="1" applyFill="1" applyBorder="1" applyAlignment="1">
      <alignment horizontal="center" vertical="center" wrapText="1"/>
    </xf>
    <xf numFmtId="0" fontId="65" fillId="33" borderId="7" xfId="0" applyFont="1" applyFill="1" applyBorder="1" applyAlignment="1">
      <alignment horizontal="center" vertical="center" wrapText="1"/>
    </xf>
    <xf numFmtId="0" fontId="65" fillId="33" borderId="44" xfId="0" applyFont="1" applyFill="1" applyBorder="1" applyAlignment="1">
      <alignment horizontal="center" vertical="center" wrapText="1"/>
    </xf>
    <xf numFmtId="0" fontId="65" fillId="33" borderId="45" xfId="0" applyFont="1" applyFill="1" applyBorder="1" applyAlignment="1">
      <alignment horizontal="center" vertical="center" wrapText="1"/>
    </xf>
    <xf numFmtId="0" fontId="0" fillId="19" borderId="43" xfId="0" applyFill="1" applyBorder="1" applyAlignment="1">
      <alignment horizontal="center"/>
    </xf>
    <xf numFmtId="0" fontId="0" fillId="19" borderId="44" xfId="0" applyFill="1" applyBorder="1" applyAlignment="1">
      <alignment horizontal="center"/>
    </xf>
    <xf numFmtId="0" fontId="0" fillId="19" borderId="45" xfId="0" applyFill="1" applyBorder="1" applyAlignment="1">
      <alignment horizontal="center"/>
    </xf>
    <xf numFmtId="0" fontId="32" fillId="25" borderId="1" xfId="0" applyFont="1" applyFill="1" applyBorder="1" applyAlignment="1">
      <alignment horizontal="center" vertical="center"/>
    </xf>
    <xf numFmtId="0" fontId="32" fillId="25" borderId="2" xfId="0" applyFont="1" applyFill="1" applyBorder="1" applyAlignment="1">
      <alignment horizontal="center" vertical="center"/>
    </xf>
    <xf numFmtId="0" fontId="32" fillId="25" borderId="3" xfId="0" applyFont="1" applyFill="1" applyBorder="1" applyAlignment="1">
      <alignment horizontal="center" vertical="center"/>
    </xf>
    <xf numFmtId="0" fontId="112" fillId="3" borderId="30" xfId="0" applyFont="1" applyFill="1" applyBorder="1" applyAlignment="1">
      <alignment horizontal="center" vertical="center" wrapText="1"/>
    </xf>
    <xf numFmtId="0" fontId="105" fillId="3" borderId="6" xfId="0" applyFont="1" applyFill="1" applyBorder="1" applyAlignment="1">
      <alignment horizontal="center" vertical="center" wrapText="1"/>
    </xf>
    <xf numFmtId="0" fontId="105" fillId="3" borderId="43" xfId="0" applyFont="1" applyFill="1" applyBorder="1" applyAlignment="1">
      <alignment horizontal="center" vertical="center" wrapText="1"/>
    </xf>
    <xf numFmtId="0" fontId="113" fillId="3" borderId="30" xfId="0" applyFont="1" applyFill="1" applyBorder="1" applyAlignment="1">
      <alignment horizontal="center" vertical="center" wrapText="1"/>
    </xf>
    <xf numFmtId="0" fontId="113" fillId="3" borderId="6" xfId="0" applyFont="1" applyFill="1" applyBorder="1" applyAlignment="1">
      <alignment horizontal="center" vertical="center" wrapText="1"/>
    </xf>
    <xf numFmtId="0" fontId="95" fillId="11" borderId="31" xfId="0" applyFont="1" applyFill="1" applyBorder="1" applyAlignment="1">
      <alignment horizontal="center" vertical="center" wrapText="1"/>
    </xf>
    <xf numFmtId="0" fontId="95" fillId="11" borderId="0" xfId="0" applyFont="1" applyFill="1" applyBorder="1" applyAlignment="1">
      <alignment horizontal="center" vertical="center" wrapText="1"/>
    </xf>
    <xf numFmtId="0" fontId="95" fillId="18" borderId="31" xfId="0" applyFont="1" applyFill="1" applyBorder="1" applyAlignment="1">
      <alignment horizontal="center" vertical="center" wrapText="1"/>
    </xf>
    <xf numFmtId="0" fontId="95" fillId="18" borderId="32" xfId="0" applyFont="1" applyFill="1" applyBorder="1" applyAlignment="1">
      <alignment horizontal="center" vertical="center" wrapText="1"/>
    </xf>
    <xf numFmtId="0" fontId="95" fillId="18" borderId="0" xfId="0" applyFont="1" applyFill="1" applyBorder="1" applyAlignment="1">
      <alignment horizontal="center" vertical="center" wrapText="1"/>
    </xf>
    <xf numFmtId="0" fontId="95" fillId="18" borderId="7" xfId="0" applyFont="1" applyFill="1" applyBorder="1" applyAlignment="1">
      <alignment horizontal="center" vertical="center" wrapText="1"/>
    </xf>
    <xf numFmtId="0" fontId="95" fillId="55" borderId="30" xfId="0" applyFont="1" applyFill="1" applyBorder="1" applyAlignment="1">
      <alignment horizontal="center" vertical="center" wrapText="1"/>
    </xf>
    <xf numFmtId="0" fontId="95" fillId="55" borderId="31" xfId="0" applyFont="1" applyFill="1" applyBorder="1" applyAlignment="1">
      <alignment horizontal="center" vertical="center" wrapText="1"/>
    </xf>
    <xf numFmtId="0" fontId="95" fillId="55" borderId="6" xfId="0" applyFont="1" applyFill="1" applyBorder="1" applyAlignment="1">
      <alignment horizontal="center" vertical="center" wrapText="1"/>
    </xf>
    <xf numFmtId="0" fontId="95" fillId="55" borderId="0" xfId="0" applyFont="1" applyFill="1" applyBorder="1" applyAlignment="1">
      <alignment horizontal="center" vertical="center" wrapText="1"/>
    </xf>
    <xf numFmtId="0" fontId="88" fillId="0" borderId="76" xfId="0" applyFont="1" applyFill="1" applyBorder="1" applyAlignment="1">
      <alignment horizontal="center" vertical="center" wrapText="1"/>
    </xf>
    <xf numFmtId="0" fontId="88" fillId="0" borderId="23" xfId="0" applyFont="1" applyFill="1" applyBorder="1" applyAlignment="1">
      <alignment horizontal="center" vertical="center" wrapText="1"/>
    </xf>
    <xf numFmtId="0" fontId="88" fillId="0" borderId="64" xfId="0" applyFont="1" applyFill="1" applyBorder="1" applyAlignment="1">
      <alignment horizontal="center" vertical="center" wrapText="1"/>
    </xf>
    <xf numFmtId="0" fontId="31" fillId="7" borderId="2" xfId="0" applyFont="1" applyFill="1" applyBorder="1" applyAlignment="1">
      <alignment horizontal="center" vertical="center" wrapText="1"/>
    </xf>
    <xf numFmtId="0" fontId="31" fillId="7" borderId="3" xfId="0" applyFont="1" applyFill="1" applyBorder="1" applyAlignment="1">
      <alignment horizontal="center" vertical="center" wrapText="1"/>
    </xf>
    <xf numFmtId="0" fontId="31" fillId="7" borderId="1" xfId="0" applyFont="1" applyFill="1" applyBorder="1" applyAlignment="1">
      <alignment horizontal="center" vertical="center" wrapText="1"/>
    </xf>
    <xf numFmtId="0" fontId="31" fillId="7" borderId="79" xfId="0" applyFont="1" applyFill="1" applyBorder="1" applyAlignment="1">
      <alignment horizontal="center" vertical="center" wrapText="1"/>
    </xf>
    <xf numFmtId="0" fontId="31" fillId="7" borderId="65" xfId="0" applyFont="1" applyFill="1" applyBorder="1" applyAlignment="1">
      <alignment horizontal="center" vertical="center" wrapText="1"/>
    </xf>
    <xf numFmtId="0" fontId="110" fillId="3" borderId="30" xfId="0" applyFont="1" applyFill="1" applyBorder="1" applyAlignment="1">
      <alignment horizontal="center" vertical="center" wrapText="1"/>
    </xf>
    <xf numFmtId="0" fontId="110" fillId="3" borderId="6" xfId="0" applyFont="1" applyFill="1" applyBorder="1" applyAlignment="1">
      <alignment horizontal="center" vertical="center" wrapText="1"/>
    </xf>
    <xf numFmtId="0" fontId="110" fillId="3" borderId="43" xfId="0" applyFont="1" applyFill="1" applyBorder="1" applyAlignment="1">
      <alignment horizontal="center" vertical="center" wrapText="1"/>
    </xf>
    <xf numFmtId="0" fontId="118" fillId="3" borderId="31" xfId="0" applyFont="1" applyFill="1" applyBorder="1" applyAlignment="1" applyProtection="1">
      <alignment horizontal="center" vertical="center" wrapText="1"/>
    </xf>
    <xf numFmtId="0" fontId="118" fillId="3" borderId="0" xfId="0" applyFont="1" applyFill="1" applyBorder="1" applyAlignment="1" applyProtection="1">
      <alignment horizontal="center" vertical="center" wrapText="1"/>
    </xf>
    <xf numFmtId="0" fontId="118" fillId="3" borderId="44" xfId="0" applyFont="1" applyFill="1" applyBorder="1" applyAlignment="1" applyProtection="1">
      <alignment horizontal="center" vertical="center" wrapText="1"/>
    </xf>
    <xf numFmtId="0" fontId="120" fillId="3" borderId="31" xfId="0" applyFont="1" applyFill="1" applyBorder="1" applyAlignment="1" applyProtection="1">
      <alignment horizontal="center" vertical="center" wrapText="1"/>
    </xf>
    <xf numFmtId="0" fontId="120" fillId="3" borderId="0" xfId="0" applyFont="1" applyFill="1" applyBorder="1" applyAlignment="1" applyProtection="1">
      <alignment horizontal="center" vertical="center" wrapText="1"/>
    </xf>
    <xf numFmtId="0" fontId="120" fillId="3" borderId="44" xfId="0" applyFont="1" applyFill="1" applyBorder="1" applyAlignment="1" applyProtection="1">
      <alignment horizontal="center" vertical="center" wrapText="1"/>
    </xf>
    <xf numFmtId="0" fontId="121" fillId="3" borderId="31" xfId="0" applyFont="1" applyFill="1" applyBorder="1" applyAlignment="1" applyProtection="1">
      <alignment horizontal="center" vertical="center" wrapText="1"/>
    </xf>
    <xf numFmtId="0" fontId="121" fillId="3" borderId="0" xfId="0" applyFont="1" applyFill="1" applyBorder="1" applyAlignment="1" applyProtection="1">
      <alignment horizontal="center" vertical="center" wrapText="1"/>
    </xf>
    <xf numFmtId="0" fontId="31" fillId="7" borderId="63" xfId="0" applyFont="1" applyFill="1" applyBorder="1" applyAlignment="1">
      <alignment horizontal="center" vertical="center" wrapText="1"/>
    </xf>
    <xf numFmtId="0" fontId="31" fillId="7" borderId="61" xfId="0" applyFont="1" applyFill="1" applyBorder="1" applyAlignment="1">
      <alignment horizontal="center" vertical="center" wrapText="1"/>
    </xf>
    <xf numFmtId="0" fontId="31" fillId="7" borderId="31" xfId="0" applyFont="1" applyFill="1" applyBorder="1" applyAlignment="1">
      <alignment horizontal="center" vertical="center" wrapText="1"/>
    </xf>
    <xf numFmtId="0" fontId="31" fillId="7" borderId="44" xfId="0" applyFont="1" applyFill="1" applyBorder="1" applyAlignment="1">
      <alignment horizontal="center" vertical="center" wrapText="1"/>
    </xf>
    <xf numFmtId="0" fontId="31" fillId="7" borderId="87" xfId="0" applyFont="1" applyFill="1" applyBorder="1" applyAlignment="1">
      <alignment horizontal="center" vertical="center" wrapText="1"/>
    </xf>
    <xf numFmtId="0" fontId="31" fillId="7" borderId="158" xfId="0" applyFont="1" applyFill="1" applyBorder="1" applyAlignment="1">
      <alignment horizontal="center" vertical="center" wrapText="1"/>
    </xf>
    <xf numFmtId="0" fontId="31" fillId="7" borderId="92" xfId="0" applyFont="1" applyFill="1" applyBorder="1" applyAlignment="1">
      <alignment horizontal="center" vertical="center" wrapText="1"/>
    </xf>
    <xf numFmtId="0" fontId="31" fillId="7" borderId="6" xfId="0" applyFont="1" applyFill="1" applyBorder="1" applyAlignment="1">
      <alignment horizontal="center" vertical="center" wrapText="1"/>
    </xf>
    <xf numFmtId="0" fontId="31" fillId="7" borderId="0" xfId="0" applyFont="1" applyFill="1" applyBorder="1" applyAlignment="1">
      <alignment horizontal="center" vertical="center" wrapText="1"/>
    </xf>
    <xf numFmtId="0" fontId="31" fillId="7" borderId="7" xfId="0" applyFont="1" applyFill="1" applyBorder="1" applyAlignment="1">
      <alignment horizontal="center" vertical="center" wrapText="1"/>
    </xf>
    <xf numFmtId="0" fontId="98" fillId="3" borderId="2" xfId="0" applyFont="1" applyFill="1" applyBorder="1" applyAlignment="1">
      <alignment horizontal="center" wrapText="1"/>
    </xf>
    <xf numFmtId="0" fontId="98" fillId="3" borderId="3" xfId="0" applyFont="1" applyFill="1" applyBorder="1" applyAlignment="1">
      <alignment horizontal="center" wrapText="1"/>
    </xf>
    <xf numFmtId="6" fontId="76" fillId="19" borderId="149" xfId="7" applyNumberFormat="1" applyFont="1" applyFill="1" applyBorder="1" applyAlignment="1">
      <alignment horizontal="center" vertical="center"/>
    </xf>
    <xf numFmtId="0" fontId="76" fillId="19" borderId="149" xfId="7" applyFont="1" applyFill="1" applyBorder="1" applyAlignment="1">
      <alignment horizontal="center" vertical="center"/>
    </xf>
    <xf numFmtId="0" fontId="31" fillId="24" borderId="51" xfId="0" applyFont="1" applyFill="1" applyBorder="1" applyAlignment="1">
      <alignment horizontal="center" vertical="center" wrapText="1"/>
    </xf>
    <xf numFmtId="0" fontId="31" fillId="24" borderId="52" xfId="0" applyFont="1" applyFill="1" applyBorder="1" applyAlignment="1">
      <alignment horizontal="center" vertical="center"/>
    </xf>
    <xf numFmtId="0" fontId="31" fillId="24" borderId="53" xfId="0" applyFont="1" applyFill="1" applyBorder="1" applyAlignment="1">
      <alignment horizontal="center" vertical="center"/>
    </xf>
    <xf numFmtId="0" fontId="31" fillId="6" borderId="51" xfId="0" applyFont="1" applyFill="1" applyBorder="1" applyAlignment="1">
      <alignment horizontal="center" vertical="center" wrapText="1"/>
    </xf>
    <xf numFmtId="0" fontId="31" fillId="6" borderId="52" xfId="0" applyFont="1" applyFill="1" applyBorder="1" applyAlignment="1">
      <alignment horizontal="center" vertical="center"/>
    </xf>
    <xf numFmtId="0" fontId="31" fillId="6" borderId="53" xfId="0" applyFont="1" applyFill="1" applyBorder="1" applyAlignment="1">
      <alignment horizontal="center" vertical="center"/>
    </xf>
    <xf numFmtId="0" fontId="0" fillId="3" borderId="0" xfId="0" applyFill="1" applyBorder="1" applyAlignment="1">
      <alignment horizontal="center" vertical="center"/>
    </xf>
    <xf numFmtId="0" fontId="0" fillId="44" borderId="0" xfId="0" applyFill="1" applyBorder="1" applyAlignment="1">
      <alignment horizontal="center" vertical="center" wrapText="1"/>
    </xf>
    <xf numFmtId="0" fontId="39" fillId="44" borderId="0" xfId="0" applyFont="1" applyFill="1" applyBorder="1" applyAlignment="1">
      <alignment horizontal="center" vertical="center" wrapText="1"/>
    </xf>
    <xf numFmtId="0" fontId="0" fillId="3" borderId="0" xfId="0" applyFill="1" applyBorder="1" applyAlignment="1">
      <alignment horizontal="center" vertical="center" wrapText="1"/>
    </xf>
    <xf numFmtId="0" fontId="39" fillId="3" borderId="0" xfId="0" applyFont="1" applyFill="1" applyBorder="1" applyAlignment="1">
      <alignment horizontal="center" vertical="center" wrapText="1"/>
    </xf>
    <xf numFmtId="6" fontId="78" fillId="19" borderId="149" xfId="7" applyNumberFormat="1" applyFont="1" applyFill="1" applyBorder="1" applyAlignment="1">
      <alignment horizontal="center" vertical="center"/>
    </xf>
    <xf numFmtId="0" fontId="78" fillId="19" borderId="149" xfId="7" applyFont="1" applyFill="1" applyBorder="1" applyAlignment="1">
      <alignment horizontal="center" vertical="center"/>
    </xf>
    <xf numFmtId="0" fontId="78" fillId="19" borderId="84" xfId="7" applyFont="1" applyFill="1" applyBorder="1" applyAlignment="1">
      <alignment horizontal="center" vertical="center"/>
    </xf>
    <xf numFmtId="0" fontId="78" fillId="19" borderId="85" xfId="7" applyFont="1" applyFill="1" applyBorder="1" applyAlignment="1">
      <alignment horizontal="center" vertical="center"/>
    </xf>
    <xf numFmtId="0" fontId="78" fillId="19" borderId="86" xfId="7" applyFont="1" applyFill="1" applyBorder="1" applyAlignment="1">
      <alignment horizontal="center" vertical="center"/>
    </xf>
    <xf numFmtId="0" fontId="13" fillId="3" borderId="57" xfId="2" applyFont="1" applyFill="1" applyBorder="1" applyAlignment="1">
      <alignment horizontal="right" vertical="center"/>
    </xf>
    <xf numFmtId="0" fontId="13" fillId="3" borderId="14" xfId="2" applyFont="1" applyFill="1" applyBorder="1" applyAlignment="1">
      <alignment horizontal="right" vertical="center"/>
    </xf>
    <xf numFmtId="0" fontId="64" fillId="25" borderId="148" xfId="0" applyFont="1" applyFill="1" applyBorder="1" applyAlignment="1">
      <alignment horizontal="center" vertical="center"/>
    </xf>
    <xf numFmtId="0" fontId="64" fillId="25" borderId="81" xfId="0" applyFont="1" applyFill="1" applyBorder="1" applyAlignment="1">
      <alignment horizontal="center" vertical="center"/>
    </xf>
    <xf numFmtId="0" fontId="64" fillId="25" borderId="96" xfId="0" applyFont="1" applyFill="1" applyBorder="1" applyAlignment="1">
      <alignment horizontal="center" vertical="center"/>
    </xf>
    <xf numFmtId="0" fontId="71" fillId="29" borderId="149" xfId="7" applyFont="1" applyFill="1" applyBorder="1" applyAlignment="1">
      <alignment horizontal="center" vertical="center"/>
    </xf>
    <xf numFmtId="0" fontId="2" fillId="3" borderId="0" xfId="0" applyFont="1" applyFill="1" applyBorder="1" applyAlignment="1">
      <alignment horizontal="center" vertical="center" wrapText="1"/>
    </xf>
    <xf numFmtId="0" fontId="38" fillId="3" borderId="0" xfId="0" applyFont="1" applyFill="1" applyBorder="1" applyAlignment="1">
      <alignment horizontal="center" vertical="center" wrapText="1"/>
    </xf>
    <xf numFmtId="0" fontId="146" fillId="19" borderId="1" xfId="0" applyFont="1" applyFill="1" applyBorder="1" applyAlignment="1">
      <alignment horizontal="center" vertical="center"/>
    </xf>
    <xf numFmtId="0" fontId="146" fillId="19" borderId="2" xfId="0" applyFont="1" applyFill="1" applyBorder="1" applyAlignment="1">
      <alignment horizontal="center" vertical="center"/>
    </xf>
    <xf numFmtId="0" fontId="27" fillId="3" borderId="46" xfId="2" applyFont="1" applyFill="1" applyBorder="1" applyAlignment="1">
      <alignment horizontal="right" vertical="center" wrapText="1"/>
    </xf>
    <xf numFmtId="0" fontId="27" fillId="3" borderId="47" xfId="2" applyFont="1" applyFill="1" applyBorder="1" applyAlignment="1">
      <alignment horizontal="right" vertical="center" wrapText="1"/>
    </xf>
    <xf numFmtId="0" fontId="27" fillId="3" borderId="63" xfId="2" applyFont="1" applyFill="1" applyBorder="1" applyAlignment="1">
      <alignment horizontal="right" vertical="center" wrapText="1"/>
    </xf>
    <xf numFmtId="0" fontId="27" fillId="3" borderId="8" xfId="2" applyFont="1" applyFill="1" applyBorder="1" applyAlignment="1">
      <alignment horizontal="right" vertical="center" wrapText="1"/>
    </xf>
    <xf numFmtId="0" fontId="27" fillId="3" borderId="9" xfId="2" applyFont="1" applyFill="1" applyBorder="1" applyAlignment="1">
      <alignment horizontal="right" vertical="center" wrapText="1"/>
    </xf>
    <xf numFmtId="0" fontId="27" fillId="3" borderId="42" xfId="2" applyFont="1" applyFill="1" applyBorder="1" applyAlignment="1">
      <alignment horizontal="right" vertical="center" wrapText="1"/>
    </xf>
    <xf numFmtId="0" fontId="31" fillId="7" borderId="30" xfId="0" applyFont="1" applyFill="1" applyBorder="1" applyAlignment="1">
      <alignment horizontal="center" vertical="center" wrapText="1"/>
    </xf>
    <xf numFmtId="0" fontId="31" fillId="7" borderId="43" xfId="0" applyFont="1" applyFill="1" applyBorder="1" applyAlignment="1">
      <alignment horizontal="center" vertical="center" wrapText="1"/>
    </xf>
    <xf numFmtId="1" fontId="47" fillId="21" borderId="1" xfId="0" applyNumberFormat="1" applyFont="1" applyFill="1" applyBorder="1" applyAlignment="1">
      <alignment horizontal="center" vertical="center" wrapText="1"/>
    </xf>
    <xf numFmtId="1" fontId="47" fillId="21" borderId="2" xfId="0" applyNumberFormat="1" applyFont="1" applyFill="1" applyBorder="1" applyAlignment="1">
      <alignment horizontal="center" vertical="center" wrapText="1"/>
    </xf>
    <xf numFmtId="1" fontId="130" fillId="22" borderId="2" xfId="0" applyNumberFormat="1" applyFont="1" applyFill="1" applyBorder="1" applyAlignment="1">
      <alignment horizontal="center" vertical="center"/>
    </xf>
    <xf numFmtId="1" fontId="130" fillId="22" borderId="3" xfId="0" applyNumberFormat="1" applyFont="1" applyFill="1" applyBorder="1" applyAlignment="1">
      <alignment horizontal="center" vertical="center"/>
    </xf>
    <xf numFmtId="1" fontId="80" fillId="22" borderId="2" xfId="0" applyNumberFormat="1" applyFont="1" applyFill="1" applyBorder="1" applyAlignment="1">
      <alignment horizontal="center" vertical="center"/>
    </xf>
    <xf numFmtId="1" fontId="80" fillId="22" borderId="3" xfId="0" applyNumberFormat="1" applyFont="1" applyFill="1" applyBorder="1" applyAlignment="1">
      <alignment horizontal="center" vertical="center"/>
    </xf>
    <xf numFmtId="1" fontId="136" fillId="0" borderId="30" xfId="0" applyNumberFormat="1" applyFont="1" applyFill="1" applyBorder="1" applyAlignment="1">
      <alignment horizontal="right" vertical="center"/>
    </xf>
    <xf numFmtId="1" fontId="136" fillId="0" borderId="32" xfId="0" applyNumberFormat="1" applyFont="1" applyFill="1" applyBorder="1" applyAlignment="1">
      <alignment horizontal="right" vertical="center"/>
    </xf>
    <xf numFmtId="1" fontId="47" fillId="34" borderId="43" xfId="0" applyNumberFormat="1" applyFont="1" applyFill="1" applyBorder="1" applyAlignment="1">
      <alignment horizontal="center" vertical="center" wrapText="1"/>
    </xf>
    <xf numFmtId="1" fontId="47" fillId="34" borderId="45" xfId="0" applyNumberFormat="1" applyFont="1" applyFill="1" applyBorder="1" applyAlignment="1">
      <alignment horizontal="center" vertical="center" wrapText="1"/>
    </xf>
    <xf numFmtId="0" fontId="31" fillId="24" borderId="8" xfId="0" applyFont="1" applyFill="1" applyBorder="1" applyAlignment="1">
      <alignment horizontal="right" vertical="center"/>
    </xf>
    <xf numFmtId="0" fontId="31" fillId="24" borderId="9" xfId="0" applyFont="1" applyFill="1" applyBorder="1" applyAlignment="1">
      <alignment horizontal="right" vertical="center"/>
    </xf>
    <xf numFmtId="0" fontId="31" fillId="24" borderId="42" xfId="0" applyFont="1" applyFill="1" applyBorder="1" applyAlignment="1">
      <alignment horizontal="right" vertical="center"/>
    </xf>
    <xf numFmtId="0" fontId="31" fillId="6" borderId="11" xfId="0" applyFont="1" applyFill="1" applyBorder="1" applyAlignment="1">
      <alignment horizontal="right" vertical="center"/>
    </xf>
    <xf numFmtId="0" fontId="31" fillId="6" borderId="12" xfId="0" applyFont="1" applyFill="1" applyBorder="1" applyAlignment="1">
      <alignment horizontal="right" vertical="center"/>
    </xf>
    <xf numFmtId="0" fontId="31" fillId="6" borderId="13" xfId="0" applyFont="1" applyFill="1" applyBorder="1" applyAlignment="1">
      <alignment horizontal="right" vertical="center"/>
    </xf>
    <xf numFmtId="0" fontId="32" fillId="25" borderId="43" xfId="0" applyFont="1" applyFill="1" applyBorder="1" applyAlignment="1">
      <alignment horizontal="right" vertical="center"/>
    </xf>
    <xf numFmtId="0" fontId="32" fillId="25" borderId="44" xfId="0" applyFont="1" applyFill="1" applyBorder="1" applyAlignment="1">
      <alignment horizontal="right" vertical="center"/>
    </xf>
    <xf numFmtId="0" fontId="32" fillId="25" borderId="66" xfId="0" applyFont="1" applyFill="1" applyBorder="1" applyAlignment="1">
      <alignment horizontal="right" vertical="center"/>
    </xf>
    <xf numFmtId="0" fontId="32" fillId="25" borderId="97" xfId="0" applyFont="1" applyFill="1" applyBorder="1" applyAlignment="1">
      <alignment horizontal="center" vertical="center"/>
    </xf>
    <xf numFmtId="0" fontId="32" fillId="25" borderId="85" xfId="0" applyFont="1" applyFill="1" applyBorder="1" applyAlignment="1">
      <alignment horizontal="center" vertical="center"/>
    </xf>
    <xf numFmtId="0" fontId="32" fillId="25" borderId="98" xfId="0" applyFont="1" applyFill="1" applyBorder="1" applyAlignment="1">
      <alignment horizontal="center" vertical="center"/>
    </xf>
    <xf numFmtId="0" fontId="65" fillId="3" borderId="0" xfId="0" applyFont="1" applyFill="1" applyBorder="1" applyAlignment="1">
      <alignment horizontal="center" vertical="center" wrapText="1"/>
    </xf>
    <xf numFmtId="0" fontId="32" fillId="3" borderId="0" xfId="0" applyFont="1" applyFill="1" applyBorder="1" applyAlignment="1">
      <alignment horizontal="center" vertical="center"/>
    </xf>
    <xf numFmtId="0" fontId="34" fillId="3" borderId="0" xfId="0" applyFont="1" applyFill="1" applyBorder="1" applyAlignment="1">
      <alignment horizontal="center" vertical="center" wrapText="1"/>
    </xf>
    <xf numFmtId="0" fontId="35" fillId="3" borderId="0" xfId="0" applyFont="1" applyFill="1" applyBorder="1" applyAlignment="1">
      <alignment horizontal="center" vertical="center" wrapText="1"/>
    </xf>
    <xf numFmtId="0" fontId="36" fillId="3" borderId="0" xfId="0" applyFont="1" applyFill="1" applyBorder="1" applyAlignment="1">
      <alignment horizontal="center" vertical="center" wrapText="1"/>
    </xf>
    <xf numFmtId="0" fontId="40" fillId="3" borderId="0" xfId="0" applyFont="1" applyFill="1" applyBorder="1" applyAlignment="1">
      <alignment horizontal="center" vertical="center" wrapText="1"/>
    </xf>
    <xf numFmtId="0" fontId="75" fillId="3" borderId="0" xfId="0" applyFont="1" applyFill="1" applyBorder="1" applyAlignment="1">
      <alignment horizontal="center"/>
    </xf>
    <xf numFmtId="0" fontId="32" fillId="19" borderId="6" xfId="0" applyFont="1" applyFill="1" applyBorder="1" applyAlignment="1">
      <alignment horizontal="center" vertical="center"/>
    </xf>
    <xf numFmtId="0" fontId="32" fillId="19" borderId="0" xfId="0" applyFont="1" applyFill="1" applyBorder="1" applyAlignment="1">
      <alignment horizontal="center" vertical="center"/>
    </xf>
    <xf numFmtId="0" fontId="32" fillId="19" borderId="7" xfId="0" applyFont="1" applyFill="1" applyBorder="1" applyAlignment="1">
      <alignment horizontal="center" vertical="center"/>
    </xf>
    <xf numFmtId="0" fontId="75" fillId="19" borderId="23" xfId="0" applyFont="1" applyFill="1" applyBorder="1" applyAlignment="1">
      <alignment horizontal="right" vertical="center"/>
    </xf>
    <xf numFmtId="0" fontId="77" fillId="19" borderId="23" xfId="0" applyFont="1" applyFill="1" applyBorder="1" applyAlignment="1">
      <alignment horizontal="left" vertical="center"/>
    </xf>
    <xf numFmtId="0" fontId="31" fillId="6" borderId="26" xfId="0" applyFont="1" applyFill="1" applyBorder="1" applyAlignment="1">
      <alignment horizontal="right" vertical="center"/>
    </xf>
    <xf numFmtId="0" fontId="31" fillId="6" borderId="27" xfId="0" applyFont="1" applyFill="1" applyBorder="1" applyAlignment="1">
      <alignment horizontal="right" vertical="center"/>
    </xf>
    <xf numFmtId="0" fontId="31" fillId="6" borderId="61" xfId="0" applyFont="1" applyFill="1" applyBorder="1" applyAlignment="1">
      <alignment horizontal="right" vertical="center"/>
    </xf>
    <xf numFmtId="0" fontId="32" fillId="25" borderId="153" xfId="0" applyFont="1" applyFill="1" applyBorder="1" applyAlignment="1">
      <alignment horizontal="center" vertical="center"/>
    </xf>
    <xf numFmtId="0" fontId="32" fillId="25" borderId="154" xfId="0" applyFont="1" applyFill="1" applyBorder="1" applyAlignment="1">
      <alignment horizontal="center" vertical="center"/>
    </xf>
    <xf numFmtId="0" fontId="32" fillId="25" borderId="155" xfId="0" applyFont="1" applyFill="1" applyBorder="1" applyAlignment="1">
      <alignment horizontal="center" vertical="center"/>
    </xf>
    <xf numFmtId="1" fontId="46" fillId="0" borderId="30" xfId="0" applyNumberFormat="1" applyFont="1" applyFill="1" applyBorder="1" applyAlignment="1">
      <alignment horizontal="center" vertical="center"/>
    </xf>
    <xf numFmtId="1" fontId="46" fillId="0" borderId="32" xfId="0" applyNumberFormat="1" applyFont="1" applyFill="1" applyBorder="1" applyAlignment="1">
      <alignment horizontal="center" vertical="center"/>
    </xf>
    <xf numFmtId="0" fontId="65" fillId="33" borderId="95" xfId="0" applyFont="1" applyFill="1" applyBorder="1" applyAlignment="1">
      <alignment horizontal="center" vertical="center" wrapText="1"/>
    </xf>
    <xf numFmtId="0" fontId="65" fillId="33" borderId="82" xfId="0" applyFont="1" applyFill="1" applyBorder="1" applyAlignment="1">
      <alignment horizontal="center" vertical="center" wrapText="1"/>
    </xf>
    <xf numFmtId="0" fontId="32" fillId="25" borderId="30" xfId="0" applyFont="1" applyFill="1" applyBorder="1" applyAlignment="1">
      <alignment horizontal="center" vertical="center"/>
    </xf>
    <xf numFmtId="0" fontId="32" fillId="25" borderId="31" xfId="0" applyFont="1" applyFill="1" applyBorder="1" applyAlignment="1">
      <alignment horizontal="center" vertical="center"/>
    </xf>
    <xf numFmtId="0" fontId="32" fillId="25" borderId="32" xfId="0" applyFont="1" applyFill="1" applyBorder="1" applyAlignment="1">
      <alignment horizontal="center" vertical="center"/>
    </xf>
    <xf numFmtId="0" fontId="31" fillId="24" borderId="26" xfId="0" applyFont="1" applyFill="1" applyBorder="1" applyAlignment="1">
      <alignment horizontal="right" vertical="center"/>
    </xf>
    <xf numFmtId="0" fontId="31" fillId="24" borderId="27" xfId="0" applyFont="1" applyFill="1" applyBorder="1" applyAlignment="1">
      <alignment horizontal="right" vertical="center"/>
    </xf>
    <xf numFmtId="0" fontId="31" fillId="24" borderId="61" xfId="0" applyFont="1" applyFill="1" applyBorder="1" applyAlignment="1">
      <alignment horizontal="right" vertical="center"/>
    </xf>
    <xf numFmtId="1" fontId="13" fillId="35" borderId="44" xfId="0" applyNumberFormat="1" applyFont="1" applyFill="1" applyBorder="1" applyAlignment="1">
      <alignment horizontal="center" vertical="center" wrapText="1"/>
    </xf>
    <xf numFmtId="0" fontId="27" fillId="3" borderId="76" xfId="2" applyFont="1" applyFill="1" applyBorder="1" applyAlignment="1">
      <alignment horizontal="center" vertical="center" wrapText="1"/>
    </xf>
    <xf numFmtId="0" fontId="27" fillId="3" borderId="23" xfId="2" applyFont="1" applyFill="1" applyBorder="1" applyAlignment="1">
      <alignment horizontal="center" vertical="center" wrapText="1"/>
    </xf>
    <xf numFmtId="0" fontId="31" fillId="7" borderId="22" xfId="0" applyFont="1" applyFill="1" applyBorder="1" applyAlignment="1">
      <alignment horizontal="center" vertical="center" wrapText="1"/>
    </xf>
    <xf numFmtId="0" fontId="31" fillId="7" borderId="152" xfId="0" applyFont="1" applyFill="1" applyBorder="1" applyAlignment="1">
      <alignment horizontal="center" vertical="center" wrapText="1"/>
    </xf>
    <xf numFmtId="0" fontId="147" fillId="19" borderId="162" xfId="0" applyFont="1" applyFill="1" applyBorder="1" applyAlignment="1">
      <alignment horizontal="center" vertical="center"/>
    </xf>
    <xf numFmtId="0" fontId="147" fillId="19" borderId="163" xfId="0" applyFont="1" applyFill="1" applyBorder="1" applyAlignment="1">
      <alignment horizontal="center" vertical="center"/>
    </xf>
    <xf numFmtId="0" fontId="147" fillId="19" borderId="164" xfId="0" applyFont="1" applyFill="1" applyBorder="1" applyAlignment="1">
      <alignment horizontal="center" vertical="center"/>
    </xf>
    <xf numFmtId="0" fontId="149" fillId="19" borderId="165" xfId="0" applyFont="1" applyFill="1" applyBorder="1" applyAlignment="1">
      <alignment horizontal="center" vertical="center"/>
    </xf>
    <xf numFmtId="0" fontId="149" fillId="19" borderId="166" xfId="0" applyFont="1" applyFill="1" applyBorder="1" applyAlignment="1">
      <alignment horizontal="center" vertical="center"/>
    </xf>
    <xf numFmtId="0" fontId="149" fillId="19" borderId="167" xfId="0" applyFont="1" applyFill="1" applyBorder="1" applyAlignment="1">
      <alignment horizontal="center" vertical="center"/>
    </xf>
    <xf numFmtId="0" fontId="148" fillId="19" borderId="0" xfId="0" applyFont="1" applyFill="1" applyBorder="1" applyAlignment="1">
      <alignment horizontal="center" vertical="center"/>
    </xf>
    <xf numFmtId="0" fontId="53" fillId="27" borderId="117" xfId="0" applyFont="1" applyFill="1" applyBorder="1" applyAlignment="1">
      <alignment horizontal="center" vertical="center" wrapText="1"/>
    </xf>
    <xf numFmtId="0" fontId="53" fillId="27" borderId="119" xfId="0" applyFont="1" applyFill="1" applyBorder="1" applyAlignment="1">
      <alignment horizontal="center" vertical="center" wrapText="1"/>
    </xf>
    <xf numFmtId="0" fontId="53" fillId="27" borderId="123" xfId="0" applyFont="1" applyFill="1" applyBorder="1" applyAlignment="1">
      <alignment horizontal="center" vertical="center" wrapText="1"/>
    </xf>
    <xf numFmtId="0" fontId="53" fillId="3" borderId="114" xfId="0" applyNumberFormat="1" applyFont="1" applyFill="1" applyBorder="1" applyAlignment="1">
      <alignment horizontal="center" vertical="center" wrapText="1"/>
    </xf>
    <xf numFmtId="0" fontId="53" fillId="3" borderId="118" xfId="0" applyNumberFormat="1" applyFont="1" applyFill="1" applyBorder="1" applyAlignment="1">
      <alignment horizontal="center" vertical="center" wrapText="1"/>
    </xf>
    <xf numFmtId="0" fontId="53" fillId="3" borderId="120" xfId="0" applyNumberFormat="1" applyFont="1" applyFill="1" applyBorder="1" applyAlignment="1">
      <alignment horizontal="center" vertical="center" wrapText="1"/>
    </xf>
    <xf numFmtId="0" fontId="49" fillId="27" borderId="122" xfId="0" applyFont="1" applyFill="1" applyBorder="1" applyAlignment="1">
      <alignment horizontal="center"/>
    </xf>
    <xf numFmtId="0" fontId="49" fillId="27" borderId="19" xfId="0" applyFont="1" applyFill="1" applyBorder="1" applyAlignment="1">
      <alignment horizontal="center"/>
    </xf>
    <xf numFmtId="0" fontId="49" fillId="27" borderId="20" xfId="0" applyFont="1" applyFill="1" applyBorder="1" applyAlignment="1">
      <alignment horizontal="center"/>
    </xf>
    <xf numFmtId="0" fontId="58" fillId="26" borderId="41" xfId="0" applyNumberFormat="1" applyFont="1" applyFill="1" applyBorder="1" applyAlignment="1">
      <alignment horizontal="center" vertical="center" wrapText="1"/>
    </xf>
    <xf numFmtId="0" fontId="58" fillId="26" borderId="42" xfId="0" applyNumberFormat="1" applyFont="1" applyFill="1" applyBorder="1" applyAlignment="1">
      <alignment horizontal="center" vertical="center" wrapText="1"/>
    </xf>
    <xf numFmtId="0" fontId="58" fillId="28" borderId="41" xfId="0" applyNumberFormat="1" applyFont="1" applyFill="1" applyBorder="1" applyAlignment="1">
      <alignment horizontal="left" vertical="center" wrapText="1"/>
    </xf>
    <xf numFmtId="0" fontId="58" fillId="28" borderId="42" xfId="0" applyNumberFormat="1" applyFont="1" applyFill="1" applyBorder="1" applyAlignment="1">
      <alignment horizontal="left" vertical="center" wrapText="1"/>
    </xf>
    <xf numFmtId="0" fontId="58" fillId="16" borderId="41" xfId="0" applyNumberFormat="1" applyFont="1" applyFill="1" applyBorder="1" applyAlignment="1">
      <alignment horizontal="left" vertical="center" wrapText="1"/>
    </xf>
    <xf numFmtId="0" fontId="58" fillId="16" borderId="42" xfId="0" applyNumberFormat="1" applyFont="1" applyFill="1" applyBorder="1" applyAlignment="1">
      <alignment horizontal="left" vertical="center" wrapText="1"/>
    </xf>
    <xf numFmtId="0" fontId="58" fillId="11" borderId="41" xfId="0" applyNumberFormat="1" applyFont="1" applyFill="1" applyBorder="1" applyAlignment="1">
      <alignment horizontal="center" vertical="center" wrapText="1"/>
    </xf>
    <xf numFmtId="0" fontId="58" fillId="11" borderId="42" xfId="0" applyNumberFormat="1" applyFont="1" applyFill="1" applyBorder="1" applyAlignment="1">
      <alignment horizontal="center" vertical="center" wrapText="1"/>
    </xf>
    <xf numFmtId="0" fontId="58" fillId="22" borderId="41" xfId="0" applyNumberFormat="1" applyFont="1" applyFill="1" applyBorder="1" applyAlignment="1">
      <alignment horizontal="left" vertical="center" wrapText="1"/>
    </xf>
    <xf numFmtId="0" fontId="58" fillId="22" borderId="42" xfId="0" applyNumberFormat="1" applyFont="1" applyFill="1" applyBorder="1" applyAlignment="1">
      <alignment horizontal="left" vertical="center" wrapText="1"/>
    </xf>
    <xf numFmtId="0" fontId="58" fillId="29" borderId="41" xfId="0" applyNumberFormat="1" applyFont="1" applyFill="1" applyBorder="1" applyAlignment="1">
      <alignment horizontal="center" vertical="center" wrapText="1"/>
    </xf>
    <xf numFmtId="0" fontId="58" fillId="29" borderId="42" xfId="0" applyNumberFormat="1" applyFont="1" applyFill="1" applyBorder="1" applyAlignment="1">
      <alignment horizontal="center" vertical="center" wrapText="1"/>
    </xf>
    <xf numFmtId="0" fontId="53" fillId="0" borderId="115" xfId="0" applyNumberFormat="1" applyFont="1" applyFill="1" applyBorder="1" applyAlignment="1">
      <alignment horizontal="center" wrapText="1"/>
    </xf>
    <xf numFmtId="0" fontId="53" fillId="0" borderId="116" xfId="0" applyNumberFormat="1" applyFont="1" applyFill="1" applyBorder="1" applyAlignment="1">
      <alignment horizontal="center" wrapText="1"/>
    </xf>
    <xf numFmtId="0" fontId="53" fillId="0" borderId="21" xfId="0" applyNumberFormat="1" applyFont="1" applyFill="1" applyBorder="1" applyAlignment="1">
      <alignment horizontal="center" wrapText="1"/>
    </xf>
    <xf numFmtId="0" fontId="53" fillId="0" borderId="22" xfId="0" applyNumberFormat="1" applyFont="1" applyFill="1" applyBorder="1" applyAlignment="1">
      <alignment horizontal="center" wrapText="1"/>
    </xf>
    <xf numFmtId="0" fontId="53" fillId="0" borderId="25" xfId="0" applyNumberFormat="1" applyFont="1" applyFill="1" applyBorder="1" applyAlignment="1">
      <alignment horizontal="center" wrapText="1"/>
    </xf>
    <xf numFmtId="0" fontId="53" fillId="0" borderId="20" xfId="0" applyNumberFormat="1" applyFont="1" applyFill="1" applyBorder="1" applyAlignment="1">
      <alignment horizontal="center" wrapText="1"/>
    </xf>
    <xf numFmtId="0" fontId="53" fillId="3" borderId="115" xfId="0" applyNumberFormat="1" applyFont="1" applyFill="1" applyBorder="1" applyAlignment="1">
      <alignment horizontal="center" wrapText="1"/>
    </xf>
    <xf numFmtId="0" fontId="53" fillId="3" borderId="116" xfId="0" applyNumberFormat="1" applyFont="1" applyFill="1" applyBorder="1" applyAlignment="1">
      <alignment horizontal="center" wrapText="1"/>
    </xf>
    <xf numFmtId="0" fontId="53" fillId="3" borderId="21" xfId="0" applyNumberFormat="1" applyFont="1" applyFill="1" applyBorder="1" applyAlignment="1">
      <alignment horizontal="center" wrapText="1"/>
    </xf>
    <xf numFmtId="0" fontId="53" fillId="3" borderId="22" xfId="0" applyNumberFormat="1" applyFont="1" applyFill="1" applyBorder="1" applyAlignment="1">
      <alignment horizontal="center" wrapText="1"/>
    </xf>
    <xf numFmtId="0" fontId="53" fillId="3" borderId="25" xfId="0" applyNumberFormat="1" applyFont="1" applyFill="1" applyBorder="1" applyAlignment="1">
      <alignment horizontal="center" wrapText="1"/>
    </xf>
    <xf numFmtId="0" fontId="53" fillId="3" borderId="20" xfId="0" applyNumberFormat="1" applyFont="1" applyFill="1" applyBorder="1" applyAlignment="1">
      <alignment horizontal="center" wrapText="1"/>
    </xf>
    <xf numFmtId="0" fontId="53" fillId="3" borderId="115" xfId="0" applyFont="1" applyFill="1" applyBorder="1" applyAlignment="1">
      <alignment horizontal="center" wrapText="1"/>
    </xf>
    <xf numFmtId="0" fontId="53" fillId="3" borderId="116" xfId="0" applyFont="1" applyFill="1" applyBorder="1" applyAlignment="1">
      <alignment horizontal="center" wrapText="1"/>
    </xf>
    <xf numFmtId="0" fontId="53" fillId="3" borderId="21" xfId="0" applyFont="1" applyFill="1" applyBorder="1" applyAlignment="1">
      <alignment horizontal="center" wrapText="1"/>
    </xf>
    <xf numFmtId="0" fontId="53" fillId="3" borderId="22" xfId="0" applyFont="1" applyFill="1" applyBorder="1" applyAlignment="1">
      <alignment horizontal="center" wrapText="1"/>
    </xf>
    <xf numFmtId="0" fontId="53" fillId="3" borderId="25" xfId="0" applyFont="1" applyFill="1" applyBorder="1" applyAlignment="1">
      <alignment horizontal="center" wrapText="1"/>
    </xf>
    <xf numFmtId="0" fontId="53" fillId="3" borderId="20" xfId="0" applyFont="1" applyFill="1" applyBorder="1" applyAlignment="1">
      <alignment horizontal="center" wrapText="1"/>
    </xf>
    <xf numFmtId="0" fontId="58" fillId="15" borderId="41" xfId="0" applyNumberFormat="1" applyFont="1" applyFill="1" applyBorder="1" applyAlignment="1">
      <alignment horizontal="center" vertical="top" wrapText="1"/>
    </xf>
    <xf numFmtId="0" fontId="58" fillId="15" borderId="42" xfId="0" applyNumberFormat="1" applyFont="1" applyFill="1" applyBorder="1" applyAlignment="1">
      <alignment horizontal="center" vertical="top" wrapText="1"/>
    </xf>
    <xf numFmtId="0" fontId="58" fillId="15" borderId="42" xfId="0" applyNumberFormat="1" applyFont="1" applyFill="1" applyBorder="1" applyAlignment="1">
      <alignment horizontal="center" vertical="top"/>
    </xf>
    <xf numFmtId="0" fontId="49" fillId="11" borderId="23" xfId="0" applyNumberFormat="1" applyFont="1" applyFill="1" applyBorder="1" applyAlignment="1">
      <alignment horizontal="center" vertical="center" wrapText="1"/>
    </xf>
    <xf numFmtId="0" fontId="58" fillId="31" borderId="41" xfId="0" applyNumberFormat="1" applyFont="1" applyFill="1" applyBorder="1" applyAlignment="1">
      <alignment horizontal="center" vertical="center" wrapText="1"/>
    </xf>
    <xf numFmtId="0" fontId="58" fillId="31" borderId="42" xfId="0" applyNumberFormat="1" applyFont="1" applyFill="1" applyBorder="1" applyAlignment="1">
      <alignment horizontal="center" vertical="center" wrapText="1"/>
    </xf>
    <xf numFmtId="0" fontId="62" fillId="4" borderId="108" xfId="0" applyFont="1" applyFill="1" applyBorder="1" applyAlignment="1">
      <alignment horizontal="center" vertical="center" wrapText="1"/>
    </xf>
    <xf numFmtId="0" fontId="62" fillId="4" borderId="108" xfId="0" applyFont="1" applyFill="1" applyBorder="1" applyAlignment="1">
      <alignment horizontal="center" vertical="center"/>
    </xf>
    <xf numFmtId="0" fontId="62" fillId="4" borderId="125" xfId="0" applyFont="1" applyFill="1" applyBorder="1" applyAlignment="1">
      <alignment horizontal="center" vertical="center"/>
    </xf>
    <xf numFmtId="49" fontId="63" fillId="2" borderId="0" xfId="0" applyNumberFormat="1" applyFont="1" applyFill="1" applyBorder="1" applyAlignment="1">
      <alignment horizontal="center" vertical="center" wrapText="1"/>
    </xf>
    <xf numFmtId="0" fontId="58" fillId="10" borderId="130" xfId="0" applyFont="1" applyFill="1" applyBorder="1" applyAlignment="1">
      <alignment horizontal="left" vertical="center" wrapText="1"/>
    </xf>
    <xf numFmtId="0" fontId="58" fillId="10" borderId="137" xfId="0" applyFont="1" applyFill="1" applyBorder="1" applyAlignment="1">
      <alignment horizontal="left" vertical="center" wrapText="1"/>
    </xf>
    <xf numFmtId="0" fontId="58" fillId="10" borderId="129" xfId="0" applyFont="1" applyFill="1" applyBorder="1" applyAlignment="1">
      <alignment horizontal="left" vertical="center" wrapText="1"/>
    </xf>
    <xf numFmtId="0" fontId="58" fillId="10" borderId="141" xfId="0" applyFont="1" applyFill="1" applyBorder="1" applyAlignment="1">
      <alignment horizontal="left" vertical="center" wrapText="1"/>
    </xf>
    <xf numFmtId="0" fontId="53" fillId="10" borderId="130" xfId="0" applyFont="1" applyFill="1" applyBorder="1" applyAlignment="1">
      <alignment horizontal="center" vertical="top" wrapText="1"/>
    </xf>
    <xf numFmtId="0" fontId="53" fillId="10" borderId="129" xfId="0" applyFont="1" applyFill="1" applyBorder="1" applyAlignment="1">
      <alignment horizontal="center" vertical="top" wrapText="1"/>
    </xf>
    <xf numFmtId="0" fontId="54" fillId="10" borderId="143" xfId="0" applyFont="1" applyFill="1" applyBorder="1" applyAlignment="1">
      <alignment horizontal="center" vertical="center" wrapText="1"/>
    </xf>
    <xf numFmtId="0" fontId="54" fillId="10" borderId="134" xfId="0" applyFont="1" applyFill="1" applyBorder="1" applyAlignment="1">
      <alignment horizontal="center" vertical="center" wrapText="1"/>
    </xf>
    <xf numFmtId="0" fontId="58" fillId="11" borderId="130" xfId="0" applyFont="1" applyFill="1" applyBorder="1" applyAlignment="1">
      <alignment horizontal="left" vertical="center" wrapText="1"/>
    </xf>
    <xf numFmtId="0" fontId="58" fillId="11" borderId="137" xfId="0" applyFont="1" applyFill="1" applyBorder="1" applyAlignment="1">
      <alignment horizontal="left" vertical="center" wrapText="1"/>
    </xf>
    <xf numFmtId="0" fontId="58" fillId="11" borderId="0" xfId="0" applyFont="1" applyFill="1" applyBorder="1" applyAlignment="1">
      <alignment horizontal="left" vertical="center" wrapText="1"/>
    </xf>
    <xf numFmtId="0" fontId="58" fillId="11" borderId="132" xfId="0" applyFont="1" applyFill="1" applyBorder="1" applyAlignment="1">
      <alignment horizontal="left" vertical="center" wrapText="1"/>
    </xf>
    <xf numFmtId="0" fontId="58" fillId="11" borderId="109" xfId="0" applyFont="1" applyFill="1" applyBorder="1" applyAlignment="1">
      <alignment horizontal="left" vertical="center" wrapText="1"/>
    </xf>
    <xf numFmtId="0" fontId="58" fillId="11" borderId="139" xfId="0" applyFont="1" applyFill="1" applyBorder="1" applyAlignment="1">
      <alignment horizontal="left" vertical="center" wrapText="1"/>
    </xf>
    <xf numFmtId="0" fontId="53" fillId="11" borderId="130" xfId="0" applyFont="1" applyFill="1" applyBorder="1" applyAlignment="1">
      <alignment horizontal="center" vertical="top" wrapText="1"/>
    </xf>
    <xf numFmtId="0" fontId="53" fillId="11" borderId="0" xfId="0" applyFont="1" applyFill="1" applyBorder="1" applyAlignment="1">
      <alignment horizontal="center" vertical="top" wrapText="1"/>
    </xf>
    <xf numFmtId="0" fontId="50" fillId="27" borderId="118" xfId="0" applyFont="1" applyFill="1" applyBorder="1" applyAlignment="1">
      <alignment horizontal="center" vertical="center" wrapText="1"/>
    </xf>
    <xf numFmtId="0" fontId="50" fillId="27" borderId="120" xfId="0" applyFont="1" applyFill="1" applyBorder="1" applyAlignment="1">
      <alignment horizontal="center" vertical="center" wrapText="1"/>
    </xf>
    <xf numFmtId="0" fontId="49" fillId="29" borderId="23" xfId="0" applyNumberFormat="1" applyFont="1" applyFill="1" applyBorder="1" applyAlignment="1">
      <alignment horizontal="center" vertical="center" wrapText="1"/>
    </xf>
    <xf numFmtId="0" fontId="49" fillId="23" borderId="23" xfId="0" applyNumberFormat="1" applyFont="1" applyFill="1" applyBorder="1" applyAlignment="1">
      <alignment horizontal="center" vertical="center" wrapText="1"/>
    </xf>
    <xf numFmtId="0" fontId="60" fillId="0" borderId="115" xfId="0" applyNumberFormat="1" applyFont="1" applyFill="1" applyBorder="1" applyAlignment="1">
      <alignment horizontal="center" wrapText="1"/>
    </xf>
    <xf numFmtId="0" fontId="60" fillId="0" borderId="116" xfId="0" applyNumberFormat="1" applyFont="1" applyFill="1" applyBorder="1" applyAlignment="1">
      <alignment horizontal="center" wrapText="1"/>
    </xf>
    <xf numFmtId="0" fontId="60" fillId="0" borderId="21" xfId="0" applyNumberFormat="1" applyFont="1" applyFill="1" applyBorder="1" applyAlignment="1">
      <alignment horizontal="center" wrapText="1"/>
    </xf>
    <xf numFmtId="0" fontId="60" fillId="0" borderId="22" xfId="0" applyNumberFormat="1" applyFont="1" applyFill="1" applyBorder="1" applyAlignment="1">
      <alignment horizontal="center" wrapText="1"/>
    </xf>
    <xf numFmtId="0" fontId="60" fillId="0" borderId="25" xfId="0" applyNumberFormat="1" applyFont="1" applyFill="1" applyBorder="1" applyAlignment="1">
      <alignment horizontal="center" wrapText="1"/>
    </xf>
    <xf numFmtId="0" fontId="60" fillId="0" borderId="20" xfId="0" applyNumberFormat="1" applyFont="1" applyFill="1" applyBorder="1" applyAlignment="1">
      <alignment horizontal="center" wrapText="1"/>
    </xf>
    <xf numFmtId="0" fontId="49" fillId="11" borderId="14" xfId="0" applyNumberFormat="1" applyFont="1" applyFill="1" applyBorder="1" applyAlignment="1">
      <alignment horizontal="center" vertical="center" wrapText="1"/>
    </xf>
    <xf numFmtId="0" fontId="49" fillId="11" borderId="13" xfId="0" applyNumberFormat="1" applyFont="1" applyFill="1" applyBorder="1" applyAlignment="1">
      <alignment horizontal="center" vertical="center" wrapText="1"/>
    </xf>
    <xf numFmtId="0" fontId="49" fillId="29" borderId="14" xfId="0" applyNumberFormat="1" applyFont="1" applyFill="1" applyBorder="1" applyAlignment="1">
      <alignment horizontal="center" vertical="center" wrapText="1"/>
    </xf>
    <xf numFmtId="0" fontId="49" fillId="29" borderId="13" xfId="0" applyNumberFormat="1" applyFont="1" applyFill="1" applyBorder="1" applyAlignment="1">
      <alignment horizontal="center" vertical="center" wrapText="1"/>
    </xf>
    <xf numFmtId="0" fontId="49" fillId="30" borderId="14" xfId="0" applyNumberFormat="1" applyFont="1" applyFill="1" applyBorder="1" applyAlignment="1">
      <alignment horizontal="center" vertical="center" wrapText="1"/>
    </xf>
    <xf numFmtId="0" fontId="49" fillId="30" borderId="13" xfId="0" applyNumberFormat="1" applyFont="1" applyFill="1" applyBorder="1" applyAlignment="1">
      <alignment horizontal="center" vertical="center" wrapText="1"/>
    </xf>
    <xf numFmtId="0" fontId="49" fillId="17" borderId="14" xfId="0" applyNumberFormat="1" applyFont="1" applyFill="1" applyBorder="1" applyAlignment="1">
      <alignment horizontal="center" vertical="center" wrapText="1"/>
    </xf>
    <xf numFmtId="0" fontId="49" fillId="17" borderId="13" xfId="0" applyNumberFormat="1" applyFont="1" applyFill="1" applyBorder="1" applyAlignment="1">
      <alignment horizontal="center" vertical="center" wrapText="1"/>
    </xf>
    <xf numFmtId="0" fontId="49" fillId="23" borderId="14" xfId="0" applyNumberFormat="1" applyFont="1" applyFill="1" applyBorder="1" applyAlignment="1">
      <alignment horizontal="center" vertical="center" wrapText="1"/>
    </xf>
    <xf numFmtId="0" fontId="49" fillId="23" borderId="13" xfId="0" applyNumberFormat="1" applyFont="1" applyFill="1" applyBorder="1" applyAlignment="1">
      <alignment horizontal="center" vertical="center" wrapText="1"/>
    </xf>
    <xf numFmtId="0" fontId="49" fillId="26" borderId="14" xfId="0" applyNumberFormat="1" applyFont="1" applyFill="1" applyBorder="1" applyAlignment="1">
      <alignment horizontal="center" vertical="center" wrapText="1"/>
    </xf>
    <xf numFmtId="0" fontId="49" fillId="26" borderId="13" xfId="0" applyNumberFormat="1" applyFont="1" applyFill="1" applyBorder="1" applyAlignment="1">
      <alignment horizontal="center" vertical="center" wrapText="1"/>
    </xf>
    <xf numFmtId="0" fontId="49" fillId="28" borderId="14" xfId="0" applyNumberFormat="1" applyFont="1" applyFill="1" applyBorder="1" applyAlignment="1">
      <alignment horizontal="center" vertical="center" wrapText="1"/>
    </xf>
    <xf numFmtId="0" fontId="49" fillId="28" borderId="13" xfId="0" applyNumberFormat="1" applyFont="1" applyFill="1" applyBorder="1" applyAlignment="1">
      <alignment horizontal="center" vertical="center" wrapText="1"/>
    </xf>
    <xf numFmtId="0" fontId="49" fillId="31" borderId="41" xfId="0" applyNumberFormat="1" applyFont="1" applyFill="1" applyBorder="1" applyAlignment="1">
      <alignment horizontal="center" vertical="center" wrapText="1"/>
    </xf>
    <xf numFmtId="0" fontId="49" fillId="31" borderId="42" xfId="0" applyNumberFormat="1" applyFont="1" applyFill="1" applyBorder="1" applyAlignment="1">
      <alignment horizontal="center" vertical="center" wrapText="1"/>
    </xf>
    <xf numFmtId="0" fontId="58" fillId="10" borderId="12" xfId="0" applyFont="1" applyFill="1" applyBorder="1" applyAlignment="1">
      <alignment horizontal="left" vertical="center" wrapText="1"/>
    </xf>
    <xf numFmtId="0" fontId="58" fillId="10" borderId="113" xfId="0" applyFont="1" applyFill="1" applyBorder="1" applyAlignment="1">
      <alignment horizontal="left" vertical="center" wrapText="1"/>
    </xf>
    <xf numFmtId="0" fontId="58" fillId="10" borderId="0" xfId="0" applyFont="1" applyFill="1" applyBorder="1" applyAlignment="1">
      <alignment horizontal="left" vertical="center" wrapText="1"/>
    </xf>
    <xf numFmtId="0" fontId="58" fillId="10" borderId="110" xfId="0" applyFont="1" applyFill="1" applyBorder="1" applyAlignment="1">
      <alignment horizontal="left" vertical="center" wrapText="1"/>
    </xf>
    <xf numFmtId="0" fontId="53" fillId="10" borderId="12" xfId="0" applyFont="1" applyFill="1" applyBorder="1" applyAlignment="1">
      <alignment horizontal="center" vertical="top" wrapText="1"/>
    </xf>
    <xf numFmtId="0" fontId="53" fillId="10" borderId="0" xfId="0" applyFont="1" applyFill="1" applyBorder="1" applyAlignment="1">
      <alignment horizontal="center" vertical="top" wrapText="1"/>
    </xf>
    <xf numFmtId="0" fontId="54" fillId="10" borderId="128" xfId="0" applyFont="1" applyFill="1" applyBorder="1" applyAlignment="1">
      <alignment horizontal="center" vertical="center" wrapText="1"/>
    </xf>
    <xf numFmtId="0" fontId="54" fillId="10" borderId="126" xfId="0" applyFont="1" applyFill="1" applyBorder="1" applyAlignment="1">
      <alignment horizontal="center" vertical="center" wrapText="1"/>
    </xf>
    <xf numFmtId="0" fontId="58" fillId="10" borderId="41" xfId="0" applyNumberFormat="1" applyFont="1" applyFill="1" applyBorder="1" applyAlignment="1">
      <alignment horizontal="center" vertical="center" wrapText="1"/>
    </xf>
    <xf numFmtId="0" fontId="58" fillId="10" borderId="42" xfId="0" applyNumberFormat="1" applyFont="1" applyFill="1" applyBorder="1" applyAlignment="1">
      <alignment horizontal="center" vertical="center" wrapText="1"/>
    </xf>
    <xf numFmtId="0" fontId="49" fillId="27" borderId="124" xfId="0" applyFont="1" applyFill="1" applyBorder="1" applyAlignment="1">
      <alignment horizontal="center"/>
    </xf>
    <xf numFmtId="0" fontId="49" fillId="27" borderId="107" xfId="0" applyFont="1" applyFill="1" applyBorder="1" applyAlignment="1">
      <alignment horizontal="center"/>
    </xf>
    <xf numFmtId="0" fontId="49" fillId="27" borderId="112" xfId="0" applyFont="1" applyFill="1" applyBorder="1" applyAlignment="1">
      <alignment horizontal="center"/>
    </xf>
    <xf numFmtId="0" fontId="58" fillId="26" borderId="41" xfId="0" applyNumberFormat="1" applyFont="1" applyFill="1" applyBorder="1" applyAlignment="1">
      <alignment horizontal="left" vertical="center" wrapText="1"/>
    </xf>
    <xf numFmtId="0" fontId="58" fillId="26" borderId="42" xfId="0" applyNumberFormat="1" applyFont="1" applyFill="1" applyBorder="1" applyAlignment="1">
      <alignment horizontal="left" vertical="center" wrapText="1"/>
    </xf>
    <xf numFmtId="0" fontId="58" fillId="29" borderId="41" xfId="0" applyNumberFormat="1" applyFont="1" applyFill="1" applyBorder="1" applyAlignment="1">
      <alignment horizontal="left" vertical="center" wrapText="1"/>
    </xf>
    <xf numFmtId="0" fontId="58" fillId="29" borderId="42" xfId="0" applyNumberFormat="1" applyFont="1" applyFill="1" applyBorder="1" applyAlignment="1">
      <alignment horizontal="left" vertical="center" wrapText="1"/>
    </xf>
    <xf numFmtId="0" fontId="58" fillId="30" borderId="41" xfId="0" applyNumberFormat="1" applyFont="1" applyFill="1" applyBorder="1" applyAlignment="1">
      <alignment horizontal="center" vertical="center" wrapText="1"/>
    </xf>
    <xf numFmtId="0" fontId="58" fillId="30" borderId="42" xfId="0" applyNumberFormat="1" applyFont="1" applyFill="1" applyBorder="1" applyAlignment="1">
      <alignment horizontal="center" vertical="center" wrapText="1"/>
    </xf>
    <xf numFmtId="0" fontId="58" fillId="17" borderId="41" xfId="0" applyNumberFormat="1" applyFont="1" applyFill="1" applyBorder="1" applyAlignment="1">
      <alignment horizontal="left" vertical="center" wrapText="1"/>
    </xf>
    <xf numFmtId="0" fontId="58" fillId="17" borderId="42" xfId="0" applyNumberFormat="1" applyFont="1" applyFill="1" applyBorder="1" applyAlignment="1">
      <alignment horizontal="left" vertical="center" wrapText="1"/>
    </xf>
    <xf numFmtId="0" fontId="58" fillId="23" borderId="41" xfId="0" applyNumberFormat="1" applyFont="1" applyFill="1" applyBorder="1" applyAlignment="1">
      <alignment horizontal="left" vertical="center" wrapText="1"/>
    </xf>
    <xf numFmtId="0" fontId="58" fillId="23" borderId="42" xfId="0" applyNumberFormat="1" applyFont="1" applyFill="1" applyBorder="1" applyAlignment="1">
      <alignment horizontal="left" vertical="center" wrapText="1"/>
    </xf>
    <xf numFmtId="0" fontId="58" fillId="28" borderId="41" xfId="0" applyNumberFormat="1" applyFont="1" applyFill="1" applyBorder="1" applyAlignment="1">
      <alignment horizontal="center" vertical="center" wrapText="1"/>
    </xf>
    <xf numFmtId="0" fontId="58" fillId="28" borderId="42" xfId="0" applyNumberFormat="1" applyFont="1" applyFill="1" applyBorder="1" applyAlignment="1">
      <alignment horizontal="center" vertical="center" wrapText="1"/>
    </xf>
    <xf numFmtId="0" fontId="58" fillId="16" borderId="41" xfId="0" applyNumberFormat="1" applyFont="1" applyFill="1" applyBorder="1" applyAlignment="1">
      <alignment horizontal="center" vertical="center" wrapText="1"/>
    </xf>
    <xf numFmtId="0" fontId="58" fillId="16" borderId="42" xfId="0" applyNumberFormat="1" applyFont="1" applyFill="1" applyBorder="1" applyAlignment="1">
      <alignment horizontal="center" vertical="center" wrapText="1"/>
    </xf>
    <xf numFmtId="0" fontId="50" fillId="3" borderId="0" xfId="0" applyNumberFormat="1" applyFont="1" applyFill="1" applyBorder="1" applyAlignment="1">
      <alignment horizontal="center" vertical="center" wrapText="1"/>
    </xf>
    <xf numFmtId="0" fontId="50" fillId="3" borderId="0" xfId="0" applyNumberFormat="1" applyFont="1" applyFill="1" applyBorder="1" applyAlignment="1">
      <alignment horizontal="center" vertical="center"/>
    </xf>
    <xf numFmtId="0" fontId="58" fillId="15" borderId="23" xfId="0" applyNumberFormat="1" applyFont="1" applyFill="1" applyBorder="1" applyAlignment="1">
      <alignment horizontal="center" vertical="center" wrapText="1"/>
    </xf>
    <xf numFmtId="0" fontId="61" fillId="3" borderId="0" xfId="0" applyFont="1" applyFill="1" applyBorder="1" applyAlignment="1">
      <alignment horizontal="center" vertical="center" wrapText="1"/>
    </xf>
    <xf numFmtId="0" fontId="59" fillId="3" borderId="0" xfId="0" applyFont="1" applyFill="1" applyBorder="1" applyAlignment="1">
      <alignment horizontal="center" vertical="center" wrapText="1"/>
    </xf>
    <xf numFmtId="0" fontId="58" fillId="15" borderId="41" xfId="0" applyNumberFormat="1" applyFont="1" applyFill="1" applyBorder="1" applyAlignment="1">
      <alignment horizontal="center" vertical="center" wrapText="1"/>
    </xf>
    <xf numFmtId="0" fontId="58" fillId="15" borderId="42" xfId="0" applyNumberFormat="1" applyFont="1" applyFill="1" applyBorder="1" applyAlignment="1">
      <alignment horizontal="center" vertical="center" wrapText="1"/>
    </xf>
    <xf numFmtId="0" fontId="58" fillId="11" borderId="127" xfId="0" applyFont="1" applyFill="1" applyBorder="1" applyAlignment="1">
      <alignment horizontal="left" vertical="center" wrapText="1"/>
    </xf>
    <xf numFmtId="0" fontId="58" fillId="11" borderId="129" xfId="0" applyFont="1" applyFill="1" applyBorder="1" applyAlignment="1">
      <alignment horizontal="left" vertical="center" wrapText="1"/>
    </xf>
    <xf numFmtId="0" fontId="58" fillId="11" borderId="141" xfId="0" applyFont="1" applyFill="1" applyBorder="1" applyAlignment="1">
      <alignment horizontal="left" vertical="center" wrapText="1"/>
    </xf>
    <xf numFmtId="0" fontId="54" fillId="11" borderId="136" xfId="0" applyFont="1" applyFill="1" applyBorder="1" applyAlignment="1">
      <alignment horizontal="center" vertical="center" wrapText="1"/>
    </xf>
    <xf numFmtId="0" fontId="54" fillId="11" borderId="138" xfId="0" applyFont="1" applyFill="1" applyBorder="1" applyAlignment="1">
      <alignment horizontal="center" vertical="center" wrapText="1"/>
    </xf>
    <xf numFmtId="0" fontId="54" fillId="11" borderId="140" xfId="0" applyFont="1" applyFill="1" applyBorder="1" applyAlignment="1">
      <alignment horizontal="center" vertical="center" wrapText="1"/>
    </xf>
    <xf numFmtId="0" fontId="58" fillId="15" borderId="107" xfId="0" applyFont="1" applyFill="1" applyBorder="1" applyAlignment="1">
      <alignment horizontal="left" vertical="center" wrapText="1"/>
    </xf>
    <xf numFmtId="0" fontId="58" fillId="15" borderId="112" xfId="0" applyFont="1" applyFill="1" applyBorder="1" applyAlignment="1">
      <alignment horizontal="left" vertical="center" wrapText="1"/>
    </xf>
    <xf numFmtId="0" fontId="62" fillId="4" borderId="0" xfId="0" applyFont="1" applyFill="1" applyBorder="1" applyAlignment="1">
      <alignment horizontal="center" vertical="center" wrapText="1"/>
    </xf>
    <xf numFmtId="0" fontId="62" fillId="4" borderId="0" xfId="0" applyFont="1" applyFill="1" applyBorder="1" applyAlignment="1">
      <alignment horizontal="center" vertical="center"/>
    </xf>
    <xf numFmtId="0" fontId="62" fillId="4" borderId="110" xfId="0" applyFont="1" applyFill="1" applyBorder="1" applyAlignment="1">
      <alignment horizontal="center" vertical="center"/>
    </xf>
    <xf numFmtId="0" fontId="58" fillId="15" borderId="145" xfId="0" applyFont="1" applyFill="1" applyBorder="1" applyAlignment="1">
      <alignment horizontal="left" vertical="center" wrapText="1"/>
    </xf>
    <xf numFmtId="0" fontId="58" fillId="15" borderId="144" xfId="0" applyFont="1" applyFill="1" applyBorder="1" applyAlignment="1">
      <alignment horizontal="left" vertical="center" wrapText="1"/>
    </xf>
    <xf numFmtId="0" fontId="58" fillId="15" borderId="131" xfId="0" applyFont="1" applyFill="1" applyBorder="1" applyAlignment="1">
      <alignment horizontal="left" vertical="center" wrapText="1"/>
    </xf>
    <xf numFmtId="0" fontId="58" fillId="15" borderId="109" xfId="0" applyFont="1" applyFill="1" applyBorder="1" applyAlignment="1">
      <alignment horizontal="left" vertical="center" wrapText="1"/>
    </xf>
    <xf numFmtId="0" fontId="58" fillId="15" borderId="127" xfId="0" applyFont="1" applyFill="1" applyBorder="1" applyAlignment="1">
      <alignment horizontal="left" vertical="center" wrapText="1"/>
    </xf>
    <xf numFmtId="0" fontId="58" fillId="17" borderId="41" xfId="0" applyNumberFormat="1" applyFont="1" applyFill="1" applyBorder="1" applyAlignment="1">
      <alignment horizontal="center" vertical="center" wrapText="1"/>
    </xf>
    <xf numFmtId="0" fontId="58" fillId="17" borderId="42" xfId="0" applyNumberFormat="1" applyFont="1" applyFill="1" applyBorder="1" applyAlignment="1">
      <alignment horizontal="center" vertical="center" wrapText="1"/>
    </xf>
    <xf numFmtId="0" fontId="58" fillId="23" borderId="41" xfId="0" applyNumberFormat="1" applyFont="1" applyFill="1" applyBorder="1" applyAlignment="1">
      <alignment horizontal="center" vertical="center" wrapText="1"/>
    </xf>
    <xf numFmtId="0" fontId="58" fillId="23" borderId="42" xfId="0" applyNumberFormat="1" applyFont="1" applyFill="1" applyBorder="1" applyAlignment="1">
      <alignment horizontal="center" vertical="center" wrapText="1"/>
    </xf>
    <xf numFmtId="0" fontId="49" fillId="17" borderId="23" xfId="0" applyNumberFormat="1" applyFont="1" applyFill="1" applyBorder="1" applyAlignment="1">
      <alignment horizontal="center" vertical="center" wrapText="1"/>
    </xf>
    <xf numFmtId="0" fontId="49" fillId="30" borderId="23" xfId="0" applyNumberFormat="1" applyFont="1" applyFill="1" applyBorder="1" applyAlignment="1">
      <alignment horizontal="center" vertical="center" wrapText="1"/>
    </xf>
    <xf numFmtId="0" fontId="49" fillId="26" borderId="23" xfId="0" applyNumberFormat="1" applyFont="1" applyFill="1" applyBorder="1" applyAlignment="1">
      <alignment horizontal="center" vertical="center" wrapText="1"/>
    </xf>
    <xf numFmtId="0" fontId="49" fillId="28" borderId="23" xfId="0" applyNumberFormat="1" applyFont="1" applyFill="1" applyBorder="1" applyAlignment="1">
      <alignment horizontal="center" vertical="center" wrapText="1"/>
    </xf>
    <xf numFmtId="0" fontId="49" fillId="16" borderId="23" xfId="0" applyNumberFormat="1" applyFont="1" applyFill="1" applyBorder="1" applyAlignment="1">
      <alignment horizontal="center" vertical="center" wrapText="1"/>
    </xf>
    <xf numFmtId="0" fontId="49" fillId="11" borderId="41" xfId="0" applyNumberFormat="1" applyFont="1" applyFill="1" applyBorder="1" applyAlignment="1">
      <alignment horizontal="center" vertical="center" wrapText="1"/>
    </xf>
    <xf numFmtId="0" fontId="49" fillId="11" borderId="42" xfId="0" applyNumberFormat="1" applyFont="1" applyFill="1" applyBorder="1" applyAlignment="1">
      <alignment horizontal="center" vertical="center" wrapText="1"/>
    </xf>
    <xf numFmtId="0" fontId="49" fillId="22" borderId="41" xfId="0" applyNumberFormat="1" applyFont="1" applyFill="1" applyBorder="1" applyAlignment="1">
      <alignment horizontal="center" vertical="center" wrapText="1"/>
    </xf>
    <xf numFmtId="0" fontId="49" fillId="22" borderId="42" xfId="0" applyNumberFormat="1" applyFont="1" applyFill="1" applyBorder="1" applyAlignment="1">
      <alignment horizontal="center" vertical="center" wrapText="1"/>
    </xf>
    <xf numFmtId="0" fontId="49" fillId="10" borderId="41" xfId="0" applyNumberFormat="1" applyFont="1" applyFill="1" applyBorder="1" applyAlignment="1">
      <alignment horizontal="center" vertical="center" wrapText="1"/>
    </xf>
    <xf numFmtId="0" fontId="49" fillId="10" borderId="42" xfId="0" applyNumberFormat="1" applyFont="1" applyFill="1" applyBorder="1" applyAlignment="1">
      <alignment horizontal="center" vertical="center" wrapText="1"/>
    </xf>
    <xf numFmtId="0" fontId="49" fillId="16" borderId="14" xfId="0" applyNumberFormat="1" applyFont="1" applyFill="1" applyBorder="1" applyAlignment="1">
      <alignment horizontal="center" vertical="center" wrapText="1"/>
    </xf>
    <xf numFmtId="0" fontId="49" fillId="16" borderId="13" xfId="0" applyNumberFormat="1" applyFont="1" applyFill="1" applyBorder="1" applyAlignment="1">
      <alignment horizontal="center" vertical="center" wrapText="1"/>
    </xf>
    <xf numFmtId="0" fontId="58" fillId="22" borderId="41" xfId="0" applyNumberFormat="1" applyFont="1" applyFill="1" applyBorder="1" applyAlignment="1">
      <alignment horizontal="center" vertical="center" wrapText="1"/>
    </xf>
    <xf numFmtId="0" fontId="58" fillId="22" borderId="42" xfId="0" applyNumberFormat="1" applyFont="1" applyFill="1" applyBorder="1" applyAlignment="1">
      <alignment horizontal="center" vertical="center" wrapText="1"/>
    </xf>
  </cellXfs>
  <cellStyles count="8">
    <cellStyle name="Currency 2" xfId="4"/>
    <cellStyle name="Hipervínculo" xfId="3" builtinId="8"/>
    <cellStyle name="Hyperlink 2" xfId="6"/>
    <cellStyle name="Moneda [0]" xfId="1" builtinId="7"/>
    <cellStyle name="Normal" xfId="0" builtinId="0"/>
    <cellStyle name="Normal 2" xfId="2"/>
    <cellStyle name="Notas" xfId="7" builtinId="10"/>
    <cellStyle name="Porcentaje" xfId="5" builtinId="5"/>
  </cellStyles>
  <dxfs count="0"/>
  <tableStyles count="0" defaultTableStyle="TableStyleMedium2" defaultPivotStyle="PivotStyleLight16"/>
  <colors>
    <mruColors>
      <color rgb="FFFFC000"/>
      <color rgb="FF385723"/>
      <color rgb="FF7030A0"/>
      <color rgb="FF4472C4"/>
      <color rgb="FF3333FF"/>
      <color rgb="FF51AF37"/>
      <color rgb="FFECF2F8"/>
      <color rgb="FFFFFFCC"/>
      <color rgb="FFFFF4D5"/>
      <color rgb="FFF14B2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3200" b="1" i="0" u="none" strike="noStrike" kern="1200" baseline="0">
                <a:solidFill>
                  <a:schemeClr val="dk1">
                    <a:lumMod val="65000"/>
                    <a:lumOff val="35000"/>
                  </a:schemeClr>
                </a:solidFill>
                <a:latin typeface="+mn-lt"/>
                <a:ea typeface="+mn-ea"/>
                <a:cs typeface="+mn-cs"/>
              </a:defRPr>
            </a:pPr>
            <a:r>
              <a:rPr lang="es-CO" sz="3200"/>
              <a:t>% Costos</a:t>
            </a:r>
          </a:p>
          <a:p>
            <a:pPr>
              <a:defRPr sz="3200"/>
            </a:pPr>
            <a:r>
              <a:rPr lang="es-CO" sz="3200"/>
              <a:t> </a:t>
            </a:r>
            <a:r>
              <a:rPr lang="es-CO" sz="3200" baseline="0"/>
              <a:t>Directos e Indirectos</a:t>
            </a:r>
          </a:p>
        </c:rich>
      </c:tx>
      <c:layout>
        <c:manualLayout>
          <c:xMode val="edge"/>
          <c:yMode val="edge"/>
          <c:x val="0.32590542859863136"/>
          <c:y val="0.45369326309602742"/>
        </c:manualLayout>
      </c:layout>
      <c:overlay val="0"/>
      <c:spPr>
        <a:noFill/>
        <a:ln>
          <a:noFill/>
        </a:ln>
        <a:effectLst/>
      </c:spPr>
      <c:txPr>
        <a:bodyPr rot="0" spcFirstLastPara="1" vertOverflow="ellipsis" vert="horz" wrap="square" anchor="ctr" anchorCtr="1"/>
        <a:lstStyle/>
        <a:p>
          <a:pPr>
            <a:defRPr sz="3200" b="1" i="0" u="none" strike="noStrike" kern="1200" baseline="0">
              <a:solidFill>
                <a:schemeClr val="dk1">
                  <a:lumMod val="65000"/>
                  <a:lumOff val="35000"/>
                </a:schemeClr>
              </a:solidFill>
              <a:latin typeface="+mn-lt"/>
              <a:ea typeface="+mn-ea"/>
              <a:cs typeface="+mn-cs"/>
            </a:defRPr>
          </a:pPr>
          <a:endParaRPr lang="es-CO"/>
        </a:p>
      </c:txPr>
    </c:title>
    <c:autoTitleDeleted val="0"/>
    <c:plotArea>
      <c:layout>
        <c:manualLayout>
          <c:layoutTarget val="inner"/>
          <c:xMode val="edge"/>
          <c:yMode val="edge"/>
          <c:x val="8.8598190045248881E-2"/>
          <c:y val="0.16234371461285185"/>
          <c:w val="0.82520271493212671"/>
          <c:h val="0.69591746670042531"/>
        </c:manualLayout>
      </c:layout>
      <c:doughnutChart>
        <c:varyColors val="1"/>
        <c:ser>
          <c:idx val="0"/>
          <c:order val="0"/>
          <c:dPt>
            <c:idx val="0"/>
            <c:bubble3D val="0"/>
            <c:spPr>
              <a:solidFill>
                <a:schemeClr val="accent6"/>
              </a:solidFill>
              <a:ln>
                <a:noFill/>
              </a:ln>
              <a:effectLst>
                <a:outerShdw blurRad="317500" algn="ctr" rotWithShape="0">
                  <a:prstClr val="black">
                    <a:alpha val="25000"/>
                  </a:prstClr>
                </a:outerShdw>
              </a:effectLst>
            </c:spPr>
            <c:extLst xmlns:c16r2="http://schemas.microsoft.com/office/drawing/2015/06/chart">
              <c:ext xmlns:c16="http://schemas.microsoft.com/office/drawing/2014/chart" uri="{C3380CC4-5D6E-409C-BE32-E72D297353CC}">
                <c16:uniqueId val="{00000001-B5B7-4F77-A40D-8AD8EBBBCC23}"/>
              </c:ext>
            </c:extLst>
          </c:dPt>
          <c:dPt>
            <c:idx val="1"/>
            <c:bubble3D val="0"/>
            <c:spPr>
              <a:solidFill>
                <a:schemeClr val="accent5"/>
              </a:solidFill>
              <a:ln>
                <a:noFill/>
              </a:ln>
              <a:effectLst>
                <a:outerShdw blurRad="317500" algn="ctr" rotWithShape="0">
                  <a:prstClr val="black">
                    <a:alpha val="25000"/>
                  </a:prstClr>
                </a:outerShdw>
              </a:effectLst>
            </c:spPr>
            <c:extLst xmlns:c16r2="http://schemas.microsoft.com/office/drawing/2015/06/chart">
              <c:ext xmlns:c16="http://schemas.microsoft.com/office/drawing/2014/chart" uri="{C3380CC4-5D6E-409C-BE32-E72D297353CC}">
                <c16:uniqueId val="{00000003-B5B7-4F77-A40D-8AD8EBBBCC23}"/>
              </c:ext>
            </c:extLst>
          </c:dPt>
          <c:dLbls>
            <c:spPr>
              <a:noFill/>
              <a:ln>
                <a:noFill/>
              </a:ln>
              <a:effectLst/>
            </c:spPr>
            <c:txPr>
              <a:bodyPr rot="0" spcFirstLastPara="1" vertOverflow="ellipsis" vert="horz" wrap="square" lIns="38100" tIns="19050" rIns="38100" bIns="19050" anchor="ctr" anchorCtr="1">
                <a:spAutoFit/>
              </a:bodyPr>
              <a:lstStyle/>
              <a:p>
                <a:pPr>
                  <a:defRPr sz="2400" b="1" i="0" u="none" strike="noStrike" kern="1200" baseline="0">
                    <a:solidFill>
                      <a:schemeClr val="lt1"/>
                    </a:solidFill>
                    <a:latin typeface="+mn-lt"/>
                    <a:ea typeface="+mn-ea"/>
                    <a:cs typeface="+mn-cs"/>
                  </a:defRPr>
                </a:pPr>
                <a:endParaRPr lang="es-CO"/>
              </a:p>
            </c:txPr>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xmlns:c16r2="http://schemas.microsoft.com/office/drawing/2015/06/chart">
              <c:ext xmlns:c15="http://schemas.microsoft.com/office/drawing/2012/chart" uri="{CE6537A1-D6FC-4f65-9D91-7224C49458BB}"/>
            </c:extLst>
          </c:dLbls>
          <c:val>
            <c:numRef>
              <c:f>('Agregación de Valor'!$P$16,'Agregación de Valor'!$P$18)</c:f>
              <c:numCache>
                <c:formatCode>_-[$$-240A]\ * #,##0_-;\-[$$-240A]\ * #,##0_-;_-[$$-240A]\ * "-"??_-;_-@_-</c:formatCode>
                <c:ptCount val="2"/>
                <c:pt idx="0">
                  <c:v>0</c:v>
                </c:pt>
                <c:pt idx="1">
                  <c:v>0</c:v>
                </c:pt>
              </c:numCache>
            </c:numRef>
          </c:val>
          <c:extLst xmlns:c16r2="http://schemas.microsoft.com/office/drawing/2015/06/chart">
            <c:ext xmlns:c16="http://schemas.microsoft.com/office/drawing/2014/chart" uri="{C3380CC4-5D6E-409C-BE32-E72D297353CC}">
              <c16:uniqueId val="{00000000-3C8C-424A-951A-DDD6E00C5F24}"/>
            </c:ext>
          </c:extLst>
        </c:ser>
        <c:dLbls>
          <c:showLegendKey val="0"/>
          <c:showVal val="0"/>
          <c:showCatName val="0"/>
          <c:showSerName val="0"/>
          <c:showPercent val="1"/>
          <c:showBubbleSize val="0"/>
          <c:showLeaderLines val="1"/>
        </c:dLbls>
        <c:firstSliceAng val="0"/>
        <c:holeSize val="70"/>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73876050943069"/>
          <c:y val="0.13799916615752095"/>
          <c:w val="0.76501919874369406"/>
          <c:h val="0.91635089832120098"/>
        </c:manualLayout>
      </c:layout>
      <c:radarChart>
        <c:radarStyle val="marker"/>
        <c:varyColors val="0"/>
        <c:ser>
          <c:idx val="0"/>
          <c:order val="0"/>
          <c:spPr>
            <a:ln w="28575" cap="rnd">
              <a:solidFill>
                <a:schemeClr val="accent1"/>
              </a:solidFill>
              <a:round/>
            </a:ln>
            <a:effectLst/>
          </c:spPr>
          <c:marker>
            <c:symbol val="none"/>
          </c:marker>
          <c:cat>
            <c:strRef>
              <c:f>'Agregación de Valor'!$AS$19:$AS$23</c:f>
              <c:strCache>
                <c:ptCount val="5"/>
                <c:pt idx="0">
                  <c:v>CONOCIMIENTO </c:v>
                </c:pt>
                <c:pt idx="1">
                  <c:v>RELACIONAL</c:v>
                </c:pt>
                <c:pt idx="2">
                  <c:v>VISIBILIDAD </c:v>
                </c:pt>
                <c:pt idx="3">
                  <c:v>ALINEACIÓN ODS</c:v>
                </c:pt>
                <c:pt idx="4">
                  <c:v>ENFOQUE DIFERENCIAL</c:v>
                </c:pt>
              </c:strCache>
            </c:strRef>
          </c:cat>
          <c:val>
            <c:numRef>
              <c:f>'Agregación de Valor'!$AT$19:$AT$23</c:f>
              <c:numCache>
                <c:formatCode>General</c:formatCode>
                <c:ptCount val="5"/>
              </c:numCache>
            </c:numRef>
          </c:val>
          <c:extLst xmlns:c16r2="http://schemas.microsoft.com/office/drawing/2015/06/chart">
            <c:ext xmlns:c16="http://schemas.microsoft.com/office/drawing/2014/chart" uri="{C3380CC4-5D6E-409C-BE32-E72D297353CC}">
              <c16:uniqueId val="{00000000-FF71-49C5-9B0A-8AB62CEB4547}"/>
            </c:ext>
          </c:extLst>
        </c:ser>
        <c:ser>
          <c:idx val="1"/>
          <c:order val="1"/>
          <c:spPr>
            <a:ln w="28575" cap="rnd">
              <a:solidFill>
                <a:schemeClr val="accent2"/>
              </a:solidFill>
              <a:round/>
            </a:ln>
            <a:effectLst/>
          </c:spPr>
          <c:marker>
            <c:symbol val="none"/>
          </c:marker>
          <c:cat>
            <c:strRef>
              <c:f>'Agregación de Valor'!$AS$19:$AS$23</c:f>
              <c:strCache>
                <c:ptCount val="5"/>
                <c:pt idx="0">
                  <c:v>CONOCIMIENTO </c:v>
                </c:pt>
                <c:pt idx="1">
                  <c:v>RELACIONAL</c:v>
                </c:pt>
                <c:pt idx="2">
                  <c:v>VISIBILIDAD </c:v>
                </c:pt>
                <c:pt idx="3">
                  <c:v>ALINEACIÓN ODS</c:v>
                </c:pt>
                <c:pt idx="4">
                  <c:v>ENFOQUE DIFERENCIAL</c:v>
                </c:pt>
              </c:strCache>
            </c:strRef>
          </c:cat>
          <c:val>
            <c:numRef>
              <c:f>'Agregación de Valor'!$AU$19:$AU$23</c:f>
              <c:numCache>
                <c:formatCode>General</c:formatCode>
                <c:ptCount val="5"/>
              </c:numCache>
            </c:numRef>
          </c:val>
          <c:extLst xmlns:c16r2="http://schemas.microsoft.com/office/drawing/2015/06/chart">
            <c:ext xmlns:c16="http://schemas.microsoft.com/office/drawing/2014/chart" uri="{C3380CC4-5D6E-409C-BE32-E72D297353CC}">
              <c16:uniqueId val="{00000001-FF71-49C5-9B0A-8AB62CEB4547}"/>
            </c:ext>
          </c:extLst>
        </c:ser>
        <c:ser>
          <c:idx val="2"/>
          <c:order val="2"/>
          <c:spPr>
            <a:ln w="28575" cap="rnd">
              <a:solidFill>
                <a:schemeClr val="accent3"/>
              </a:solidFill>
              <a:round/>
            </a:ln>
            <a:effectLst/>
          </c:spPr>
          <c:marker>
            <c:symbol val="none"/>
          </c:marker>
          <c:cat>
            <c:strRef>
              <c:f>'Agregación de Valor'!$AS$19:$AS$23</c:f>
              <c:strCache>
                <c:ptCount val="5"/>
                <c:pt idx="0">
                  <c:v>CONOCIMIENTO </c:v>
                </c:pt>
                <c:pt idx="1">
                  <c:v>RELACIONAL</c:v>
                </c:pt>
                <c:pt idx="2">
                  <c:v>VISIBILIDAD </c:v>
                </c:pt>
                <c:pt idx="3">
                  <c:v>ALINEACIÓN ODS</c:v>
                </c:pt>
                <c:pt idx="4">
                  <c:v>ENFOQUE DIFERENCIAL</c:v>
                </c:pt>
              </c:strCache>
            </c:strRef>
          </c:cat>
          <c:val>
            <c:numRef>
              <c:f>'Agregación de Valor'!$AV$19:$AV$23</c:f>
              <c:numCache>
                <c:formatCode>General</c:formatCode>
                <c:ptCount val="5"/>
              </c:numCache>
            </c:numRef>
          </c:val>
          <c:extLst xmlns:c16r2="http://schemas.microsoft.com/office/drawing/2015/06/chart">
            <c:ext xmlns:c16="http://schemas.microsoft.com/office/drawing/2014/chart" uri="{C3380CC4-5D6E-409C-BE32-E72D297353CC}">
              <c16:uniqueId val="{00000002-FF71-49C5-9B0A-8AB62CEB4547}"/>
            </c:ext>
          </c:extLst>
        </c:ser>
        <c:ser>
          <c:idx val="3"/>
          <c:order val="3"/>
          <c:spPr>
            <a:ln w="28575" cap="rnd">
              <a:solidFill>
                <a:schemeClr val="accent4"/>
              </a:solidFill>
              <a:round/>
            </a:ln>
            <a:effectLst/>
          </c:spPr>
          <c:marker>
            <c:symbol val="none"/>
          </c:marker>
          <c:cat>
            <c:strRef>
              <c:f>'Agregación de Valor'!$AS$19:$AS$23</c:f>
              <c:strCache>
                <c:ptCount val="5"/>
                <c:pt idx="0">
                  <c:v>CONOCIMIENTO </c:v>
                </c:pt>
                <c:pt idx="1">
                  <c:v>RELACIONAL</c:v>
                </c:pt>
                <c:pt idx="2">
                  <c:v>VISIBILIDAD </c:v>
                </c:pt>
                <c:pt idx="3">
                  <c:v>ALINEACIÓN ODS</c:v>
                </c:pt>
                <c:pt idx="4">
                  <c:v>ENFOQUE DIFERENCIAL</c:v>
                </c:pt>
              </c:strCache>
            </c:strRef>
          </c:cat>
          <c:val>
            <c:numRef>
              <c:f>'Agregación de Valor'!$AW$19:$AW$23</c:f>
              <c:numCache>
                <c:formatCode>General</c:formatCode>
                <c:ptCount val="5"/>
                <c:pt idx="0">
                  <c:v>7</c:v>
                </c:pt>
                <c:pt idx="1">
                  <c:v>0</c:v>
                </c:pt>
                <c:pt idx="2">
                  <c:v>1</c:v>
                </c:pt>
                <c:pt idx="3">
                  <c:v>0</c:v>
                </c:pt>
                <c:pt idx="4">
                  <c:v>3</c:v>
                </c:pt>
              </c:numCache>
            </c:numRef>
          </c:val>
          <c:extLst xmlns:c16r2="http://schemas.microsoft.com/office/drawing/2015/06/chart">
            <c:ext xmlns:c16="http://schemas.microsoft.com/office/drawing/2014/chart" uri="{C3380CC4-5D6E-409C-BE32-E72D297353CC}">
              <c16:uniqueId val="{00000000-3E31-4869-BD91-3E149B4613F9}"/>
            </c:ext>
          </c:extLst>
        </c:ser>
        <c:dLbls>
          <c:showLegendKey val="0"/>
          <c:showVal val="0"/>
          <c:showCatName val="0"/>
          <c:showSerName val="0"/>
          <c:showPercent val="0"/>
          <c:showBubbleSize val="0"/>
        </c:dLbls>
        <c:axId val="380673296"/>
        <c:axId val="380671336"/>
      </c:radarChart>
      <c:catAx>
        <c:axId val="380673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chemeClr val="accent5"/>
                </a:solidFill>
                <a:latin typeface="+mn-lt"/>
                <a:ea typeface="+mn-ea"/>
                <a:cs typeface="+mn-cs"/>
              </a:defRPr>
            </a:pPr>
            <a:endParaRPr lang="es-CO"/>
          </a:p>
        </c:txPr>
        <c:crossAx val="380671336"/>
        <c:crosses val="autoZero"/>
        <c:auto val="1"/>
        <c:lblAlgn val="ctr"/>
        <c:lblOffset val="100"/>
        <c:noMultiLvlLbl val="0"/>
      </c:catAx>
      <c:valAx>
        <c:axId val="380671336"/>
        <c:scaling>
          <c:orientation val="minMax"/>
          <c:max val="10"/>
        </c:scaling>
        <c:delete val="0"/>
        <c:axPos val="l"/>
        <c:majorGridlines>
          <c:spPr>
            <a:ln w="6350" cap="flat" cmpd="sng" algn="ctr">
              <a:solidFill>
                <a:schemeClr val="tx1">
                  <a:lumMod val="75000"/>
                  <a:lumOff val="2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s-CO"/>
          </a:p>
        </c:txPr>
        <c:crossAx val="38067329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512465924235455"/>
          <c:y val="0.11264528194142105"/>
          <c:w val="0.60924305404651746"/>
          <c:h val="0.80605038192767542"/>
        </c:manualLayout>
      </c:layout>
      <c:doughnutChart>
        <c:varyColors val="1"/>
        <c:ser>
          <c:idx val="0"/>
          <c:order val="0"/>
          <c:spPr>
            <a:solidFill>
              <a:srgbClr val="4472C4"/>
            </a:solidFill>
          </c:spPr>
          <c:dPt>
            <c:idx val="0"/>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2-C761-43B9-B305-68F0D84F210F}"/>
              </c:ext>
            </c:extLst>
          </c:dPt>
          <c:dPt>
            <c:idx val="1"/>
            <c:bubble3D val="0"/>
            <c:spPr>
              <a:solidFill>
                <a:srgbClr val="4472C4"/>
              </a:solidFill>
              <a:ln w="19050">
                <a:solidFill>
                  <a:schemeClr val="lt1"/>
                </a:solidFill>
              </a:ln>
              <a:effectLst/>
            </c:spPr>
            <c:extLst xmlns:c16r2="http://schemas.microsoft.com/office/drawing/2015/06/chart">
              <c:ext xmlns:c16="http://schemas.microsoft.com/office/drawing/2014/chart" uri="{C3380CC4-5D6E-409C-BE32-E72D297353CC}">
                <c16:uniqueId val="{00000001-C761-43B9-B305-68F0D84F210F}"/>
              </c:ext>
            </c:extLst>
          </c:dPt>
          <c:dLbls>
            <c:dLbl>
              <c:idx val="0"/>
              <c:layout>
                <c:manualLayout>
                  <c:x val="-1.2088709864044658E-2"/>
                  <c:y val="-1.9694435774524097E-2"/>
                </c:manualLayout>
              </c:layou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2-C761-43B9-B305-68F0D84F210F}"/>
                </c:ext>
                <c:ext xmlns:c15="http://schemas.microsoft.com/office/drawing/2012/chart" uri="{CE6537A1-D6FC-4f65-9D91-7224C49458BB}"/>
              </c:extLst>
            </c:dLbl>
            <c:dLbl>
              <c:idx val="1"/>
              <c:layout>
                <c:manualLayout>
                  <c:x val="0.20850341693080274"/>
                  <c:y val="0.11218062872050751"/>
                </c:manualLayout>
              </c:layou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1-C761-43B9-B305-68F0D84F210F}"/>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bg1"/>
                    </a:solidFill>
                    <a:latin typeface="+mn-lt"/>
                    <a:ea typeface="+mn-ea"/>
                    <a:cs typeface="+mn-cs"/>
                  </a:defRPr>
                </a:pPr>
                <a:endParaRPr lang="es-CO"/>
              </a:p>
            </c:txPr>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val>
            <c:numRef>
              <c:f>('Agregación de Valor'!$AX$14,'Agregación de Valor'!$AX$16)</c:f>
              <c:numCache>
                <c:formatCode>_-[$$-240A]\ * #,##0_-;\-[$$-240A]\ * #,##0_-;_-[$$-240A]\ * "-"??_-;_-@_-</c:formatCode>
                <c:ptCount val="2"/>
                <c:pt idx="0">
                  <c:v>1850</c:v>
                </c:pt>
                <c:pt idx="1">
                  <c:v>5200</c:v>
                </c:pt>
              </c:numCache>
            </c:numRef>
          </c:val>
          <c:extLst xmlns:c16r2="http://schemas.microsoft.com/office/drawing/2015/06/chart">
            <c:ext xmlns:c16="http://schemas.microsoft.com/office/drawing/2014/chart" uri="{C3380CC4-5D6E-409C-BE32-E72D297353CC}">
              <c16:uniqueId val="{00000000-C761-43B9-B305-68F0D84F210F}"/>
            </c:ext>
          </c:extLst>
        </c:ser>
        <c:dLbls>
          <c:showLegendKey val="0"/>
          <c:showVal val="0"/>
          <c:showCatName val="0"/>
          <c:showSerName val="0"/>
          <c:showPercent val="0"/>
          <c:showBubbleSize val="0"/>
          <c:showLeaderLines val="0"/>
        </c:dLbls>
        <c:firstSliceAng val="0"/>
        <c:holeSize val="72"/>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noThreeD="1"/>
</file>

<file path=xl/ctrlProps/ctrlProp10.xml><?xml version="1.0" encoding="utf-8"?>
<formControlPr xmlns="http://schemas.microsoft.com/office/spreadsheetml/2009/9/main" objectType="CheckBox" checked="Checked" noThreeD="1"/>
</file>

<file path=xl/ctrlProps/ctrlProp2.xml><?xml version="1.0" encoding="utf-8"?>
<formControlPr xmlns="http://schemas.microsoft.com/office/spreadsheetml/2009/9/main" objectType="CheckBox" noThreeD="1"/>
</file>

<file path=xl/ctrlProps/ctrlProp3.xml><?xml version="1.0" encoding="utf-8"?>
<formControlPr xmlns="http://schemas.microsoft.com/office/spreadsheetml/2009/9/main" objectType="CheckBox" noThreeD="1"/>
</file>

<file path=xl/ctrlProps/ctrlProp4.xml><?xml version="1.0" encoding="utf-8"?>
<formControlPr xmlns="http://schemas.microsoft.com/office/spreadsheetml/2009/9/main" objectType="CheckBox" noThreeD="1"/>
</file>

<file path=xl/ctrlProps/ctrlProp5.xml><?xml version="1.0" encoding="utf-8"?>
<formControlPr xmlns="http://schemas.microsoft.com/office/spreadsheetml/2009/9/main" objectType="CheckBox" checked="Checked" noThreeD="1"/>
</file>

<file path=xl/ctrlProps/ctrlProp6.xml><?xml version="1.0" encoding="utf-8"?>
<formControlPr xmlns="http://schemas.microsoft.com/office/spreadsheetml/2009/9/main" objectType="CheckBox" checked="Checked" noThreeD="1"/>
</file>

<file path=xl/ctrlProps/ctrlProp7.xml><?xml version="1.0" encoding="utf-8"?>
<formControlPr xmlns="http://schemas.microsoft.com/office/spreadsheetml/2009/9/main" objectType="CheckBox" noThreeD="1"/>
</file>

<file path=xl/ctrlProps/ctrlProp8.xml><?xml version="1.0" encoding="utf-8"?>
<formControlPr xmlns="http://schemas.microsoft.com/office/spreadsheetml/2009/9/main" objectType="CheckBox" noThreeD="1"/>
</file>

<file path=xl/ctrlProps/ctrlProp9.xml><?xml version="1.0" encoding="utf-8"?>
<formControlPr xmlns="http://schemas.microsoft.com/office/spreadsheetml/2009/9/main" objectType="CheckBox" noThree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8" Type="http://schemas.openxmlformats.org/officeDocument/2006/relationships/image" Target="../media/image2.png"/><Relationship Id="rId13" Type="http://schemas.microsoft.com/office/2007/relationships/hdphoto" Target="../media/hdphoto1.wdp"/><Relationship Id="rId18" Type="http://schemas.microsoft.com/office/2007/relationships/hdphoto" Target="../media/hdphoto3.wdp"/><Relationship Id="rId26" Type="http://schemas.microsoft.com/office/2007/relationships/hdphoto" Target="../media/hdphoto7.wdp"/><Relationship Id="rId39" Type="http://schemas.openxmlformats.org/officeDocument/2006/relationships/image" Target="../media/image31.jpeg"/><Relationship Id="rId3" Type="http://schemas.openxmlformats.org/officeDocument/2006/relationships/image" Target="../media/image11.png"/><Relationship Id="rId21" Type="http://schemas.openxmlformats.org/officeDocument/2006/relationships/image" Target="../media/image17.png"/><Relationship Id="rId34" Type="http://schemas.openxmlformats.org/officeDocument/2006/relationships/image" Target="../media/image27.png"/><Relationship Id="rId42" Type="http://schemas.openxmlformats.org/officeDocument/2006/relationships/image" Target="../media/image33.png"/><Relationship Id="rId7" Type="http://schemas.openxmlformats.org/officeDocument/2006/relationships/image" Target="../media/image6.png"/><Relationship Id="rId12" Type="http://schemas.openxmlformats.org/officeDocument/2006/relationships/image" Target="../media/image12.png"/><Relationship Id="rId17" Type="http://schemas.openxmlformats.org/officeDocument/2006/relationships/image" Target="../media/image15.png"/><Relationship Id="rId25" Type="http://schemas.openxmlformats.org/officeDocument/2006/relationships/image" Target="../media/image19.png"/><Relationship Id="rId33" Type="http://schemas.openxmlformats.org/officeDocument/2006/relationships/image" Target="../media/image26.png"/><Relationship Id="rId38" Type="http://schemas.openxmlformats.org/officeDocument/2006/relationships/image" Target="../media/image30.png"/><Relationship Id="rId2" Type="http://schemas.openxmlformats.org/officeDocument/2006/relationships/image" Target="../media/image4.png"/><Relationship Id="rId16" Type="http://schemas.openxmlformats.org/officeDocument/2006/relationships/image" Target="../media/image14.jpeg"/><Relationship Id="rId20" Type="http://schemas.microsoft.com/office/2007/relationships/hdphoto" Target="../media/hdphoto4.wdp"/><Relationship Id="rId29" Type="http://schemas.openxmlformats.org/officeDocument/2006/relationships/image" Target="../media/image22.png"/><Relationship Id="rId41" Type="http://schemas.microsoft.com/office/2007/relationships/hdphoto" Target="../media/hdphoto9.wdp"/><Relationship Id="rId1" Type="http://schemas.openxmlformats.org/officeDocument/2006/relationships/image" Target="../media/image10.png"/><Relationship Id="rId6" Type="http://schemas.openxmlformats.org/officeDocument/2006/relationships/image" Target="../media/image9.png"/><Relationship Id="rId11" Type="http://schemas.openxmlformats.org/officeDocument/2006/relationships/chart" Target="../charts/chart3.xml"/><Relationship Id="rId24" Type="http://schemas.microsoft.com/office/2007/relationships/hdphoto" Target="../media/hdphoto6.wdp"/><Relationship Id="rId32" Type="http://schemas.openxmlformats.org/officeDocument/2006/relationships/image" Target="../media/image25.jpeg"/><Relationship Id="rId37" Type="http://schemas.openxmlformats.org/officeDocument/2006/relationships/image" Target="../media/image29.jpeg"/><Relationship Id="rId40" Type="http://schemas.openxmlformats.org/officeDocument/2006/relationships/image" Target="../media/image32.png"/><Relationship Id="rId5" Type="http://schemas.openxmlformats.org/officeDocument/2006/relationships/image" Target="../media/image7.png"/><Relationship Id="rId15" Type="http://schemas.microsoft.com/office/2007/relationships/hdphoto" Target="../media/hdphoto2.wdp"/><Relationship Id="rId23" Type="http://schemas.openxmlformats.org/officeDocument/2006/relationships/image" Target="../media/image18.png"/><Relationship Id="rId28" Type="http://schemas.openxmlformats.org/officeDocument/2006/relationships/image" Target="../media/image21.png"/><Relationship Id="rId36" Type="http://schemas.microsoft.com/office/2007/relationships/hdphoto" Target="../media/hdphoto8.wdp"/><Relationship Id="rId10" Type="http://schemas.openxmlformats.org/officeDocument/2006/relationships/chart" Target="../charts/chart2.xml"/><Relationship Id="rId19" Type="http://schemas.openxmlformats.org/officeDocument/2006/relationships/image" Target="../media/image16.png"/><Relationship Id="rId31" Type="http://schemas.openxmlformats.org/officeDocument/2006/relationships/image" Target="../media/image24.jpeg"/><Relationship Id="rId4" Type="http://schemas.openxmlformats.org/officeDocument/2006/relationships/image" Target="../media/image5.png"/><Relationship Id="rId9" Type="http://schemas.openxmlformats.org/officeDocument/2006/relationships/chart" Target="../charts/chart1.xml"/><Relationship Id="rId14" Type="http://schemas.openxmlformats.org/officeDocument/2006/relationships/image" Target="../media/image13.png"/><Relationship Id="rId22" Type="http://schemas.microsoft.com/office/2007/relationships/hdphoto" Target="../media/hdphoto5.wdp"/><Relationship Id="rId27" Type="http://schemas.openxmlformats.org/officeDocument/2006/relationships/image" Target="../media/image20.png"/><Relationship Id="rId30" Type="http://schemas.openxmlformats.org/officeDocument/2006/relationships/image" Target="../media/image23.png"/><Relationship Id="rId35" Type="http://schemas.openxmlformats.org/officeDocument/2006/relationships/image" Target="../media/image28.png"/><Relationship Id="rId43" Type="http://schemas.openxmlformats.org/officeDocument/2006/relationships/image" Target="../media/image34.png"/></Relationships>
</file>

<file path=xl/drawings/_rels/drawing4.xml.rels><?xml version="1.0" encoding="UTF-8" standalone="yes"?>
<Relationships xmlns="http://schemas.openxmlformats.org/package/2006/relationships"><Relationship Id="rId8" Type="http://schemas.openxmlformats.org/officeDocument/2006/relationships/image" Target="../media/image42.png"/><Relationship Id="rId13" Type="http://schemas.openxmlformats.org/officeDocument/2006/relationships/image" Target="../media/image47.png"/><Relationship Id="rId18" Type="http://schemas.openxmlformats.org/officeDocument/2006/relationships/image" Target="../media/image52.png"/><Relationship Id="rId26" Type="http://schemas.openxmlformats.org/officeDocument/2006/relationships/image" Target="../media/image55.png"/><Relationship Id="rId3" Type="http://schemas.openxmlformats.org/officeDocument/2006/relationships/image" Target="../media/image37.png"/><Relationship Id="rId21" Type="http://schemas.openxmlformats.org/officeDocument/2006/relationships/image" Target="../media/image54.png"/><Relationship Id="rId34" Type="http://schemas.openxmlformats.org/officeDocument/2006/relationships/image" Target="../media/image34.png"/><Relationship Id="rId7" Type="http://schemas.openxmlformats.org/officeDocument/2006/relationships/image" Target="../media/image41.png"/><Relationship Id="rId12" Type="http://schemas.openxmlformats.org/officeDocument/2006/relationships/image" Target="../media/image46.png"/><Relationship Id="rId17" Type="http://schemas.openxmlformats.org/officeDocument/2006/relationships/image" Target="../media/image51.png"/><Relationship Id="rId25" Type="http://schemas.openxmlformats.org/officeDocument/2006/relationships/image" Target="../media/image27.png"/><Relationship Id="rId33" Type="http://schemas.openxmlformats.org/officeDocument/2006/relationships/image" Target="../media/image33.png"/><Relationship Id="rId2" Type="http://schemas.openxmlformats.org/officeDocument/2006/relationships/image" Target="../media/image36.png"/><Relationship Id="rId16" Type="http://schemas.openxmlformats.org/officeDocument/2006/relationships/image" Target="../media/image50.png"/><Relationship Id="rId20" Type="http://schemas.openxmlformats.org/officeDocument/2006/relationships/image" Target="../media/image22.png"/><Relationship Id="rId29" Type="http://schemas.openxmlformats.org/officeDocument/2006/relationships/image" Target="../media/image30.png"/><Relationship Id="rId1" Type="http://schemas.openxmlformats.org/officeDocument/2006/relationships/image" Target="../media/image35.png"/><Relationship Id="rId6" Type="http://schemas.openxmlformats.org/officeDocument/2006/relationships/image" Target="../media/image40.png"/><Relationship Id="rId11" Type="http://schemas.openxmlformats.org/officeDocument/2006/relationships/image" Target="../media/image45.png"/><Relationship Id="rId24" Type="http://schemas.openxmlformats.org/officeDocument/2006/relationships/image" Target="../media/image26.png"/><Relationship Id="rId32" Type="http://schemas.microsoft.com/office/2007/relationships/hdphoto" Target="../media/hdphoto9.wdp"/><Relationship Id="rId5" Type="http://schemas.openxmlformats.org/officeDocument/2006/relationships/image" Target="../media/image39.png"/><Relationship Id="rId15" Type="http://schemas.openxmlformats.org/officeDocument/2006/relationships/image" Target="../media/image49.png"/><Relationship Id="rId23" Type="http://schemas.openxmlformats.org/officeDocument/2006/relationships/image" Target="../media/image25.jpeg"/><Relationship Id="rId28" Type="http://schemas.openxmlformats.org/officeDocument/2006/relationships/image" Target="../media/image29.jpeg"/><Relationship Id="rId10" Type="http://schemas.openxmlformats.org/officeDocument/2006/relationships/image" Target="../media/image44.png"/><Relationship Id="rId19" Type="http://schemas.openxmlformats.org/officeDocument/2006/relationships/image" Target="../media/image53.png"/><Relationship Id="rId31" Type="http://schemas.openxmlformats.org/officeDocument/2006/relationships/image" Target="../media/image32.png"/><Relationship Id="rId4" Type="http://schemas.openxmlformats.org/officeDocument/2006/relationships/image" Target="../media/image38.png"/><Relationship Id="rId9" Type="http://schemas.openxmlformats.org/officeDocument/2006/relationships/image" Target="../media/image43.png"/><Relationship Id="rId14" Type="http://schemas.openxmlformats.org/officeDocument/2006/relationships/image" Target="../media/image48.png"/><Relationship Id="rId22" Type="http://schemas.openxmlformats.org/officeDocument/2006/relationships/image" Target="../media/image24.jpeg"/><Relationship Id="rId27" Type="http://schemas.microsoft.com/office/2007/relationships/hdphoto" Target="../media/hdphoto10.wdp"/><Relationship Id="rId30" Type="http://schemas.openxmlformats.org/officeDocument/2006/relationships/image" Target="../media/image3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28</xdr:col>
          <xdr:colOff>123825</xdr:colOff>
          <xdr:row>5</xdr:row>
          <xdr:rowOff>819150</xdr:rowOff>
        </xdr:from>
        <xdr:to>
          <xdr:col>28</xdr:col>
          <xdr:colOff>923925</xdr:colOff>
          <xdr:row>6</xdr:row>
          <xdr:rowOff>771525</xdr:rowOff>
        </xdr:to>
        <xdr:sp macro="" textlink="">
          <xdr:nvSpPr>
            <xdr:cNvPr id="1025" name="Check Box 1" hidden="1">
              <a:extLst>
                <a:ext uri="{63B3BB69-23CF-44E3-9099-C40C66FF867C}">
                  <a14:compatExt spid="_x0000_s1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28</xdr:col>
          <xdr:colOff>104775</xdr:colOff>
          <xdr:row>7</xdr:row>
          <xdr:rowOff>9525</xdr:rowOff>
        </xdr:from>
        <xdr:to>
          <xdr:col>28</xdr:col>
          <xdr:colOff>895350</xdr:colOff>
          <xdr:row>8</xdr:row>
          <xdr:rowOff>19050</xdr:rowOff>
        </xdr:to>
        <xdr:sp macro="" textlink="">
          <xdr:nvSpPr>
            <xdr:cNvPr id="1026" name="Check Box 2" hidden="1">
              <a:extLst>
                <a:ext uri="{63B3BB69-23CF-44E3-9099-C40C66FF867C}">
                  <a14:compatExt spid="_x0000_s1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34</xdr:col>
          <xdr:colOff>266700</xdr:colOff>
          <xdr:row>6</xdr:row>
          <xdr:rowOff>47625</xdr:rowOff>
        </xdr:from>
        <xdr:to>
          <xdr:col>34</xdr:col>
          <xdr:colOff>1057275</xdr:colOff>
          <xdr:row>6</xdr:row>
          <xdr:rowOff>838200</xdr:rowOff>
        </xdr:to>
        <xdr:sp macro="" textlink="">
          <xdr:nvSpPr>
            <xdr:cNvPr id="1027" name="Check Box 3" hidden="1">
              <a:extLst>
                <a:ext uri="{63B3BB69-23CF-44E3-9099-C40C66FF867C}">
                  <a14:compatExt spid="_x0000_s1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34</xdr:col>
          <xdr:colOff>257175</xdr:colOff>
          <xdr:row>6</xdr:row>
          <xdr:rowOff>895350</xdr:rowOff>
        </xdr:from>
        <xdr:to>
          <xdr:col>34</xdr:col>
          <xdr:colOff>1038225</xdr:colOff>
          <xdr:row>8</xdr:row>
          <xdr:rowOff>38100</xdr:rowOff>
        </xdr:to>
        <xdr:sp macro="" textlink="">
          <xdr:nvSpPr>
            <xdr:cNvPr id="1028" name="Check Box 4" hidden="1">
              <a:extLst>
                <a:ext uri="{63B3BB69-23CF-44E3-9099-C40C66FF867C}">
                  <a14:compatExt spid="_x0000_s1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1000125</xdr:colOff>
          <xdr:row>24</xdr:row>
          <xdr:rowOff>9525</xdr:rowOff>
        </xdr:from>
        <xdr:to>
          <xdr:col>7</xdr:col>
          <xdr:colOff>1762125</xdr:colOff>
          <xdr:row>24</xdr:row>
          <xdr:rowOff>723900</xdr:rowOff>
        </xdr:to>
        <xdr:sp macro="" textlink="">
          <xdr:nvSpPr>
            <xdr:cNvPr id="1030" name="Check Box 6" hidden="1">
              <a:extLst>
                <a:ext uri="{63B3BB69-23CF-44E3-9099-C40C66FF867C}">
                  <a14:compatExt spid="_x0000_s1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3</xdr:col>
      <xdr:colOff>201924</xdr:colOff>
      <xdr:row>1</xdr:row>
      <xdr:rowOff>190152</xdr:rowOff>
    </xdr:from>
    <xdr:to>
      <xdr:col>4</xdr:col>
      <xdr:colOff>413078</xdr:colOff>
      <xdr:row>1</xdr:row>
      <xdr:rowOff>1307752</xdr:rowOff>
    </xdr:to>
    <xdr:pic>
      <xdr:nvPicPr>
        <xdr:cNvPr id="12" name="Imagen 11"/>
        <xdr:cNvPicPr>
          <a:picLocks noChangeAspect="1"/>
        </xdr:cNvPicPr>
      </xdr:nvPicPr>
      <xdr:blipFill>
        <a:blip xmlns:r="http://schemas.openxmlformats.org/officeDocument/2006/relationships" r:embed="rId1">
          <a:duotone>
            <a:schemeClr val="accent2">
              <a:shade val="45000"/>
              <a:satMod val="135000"/>
            </a:schemeClr>
            <a:prstClr val="white"/>
          </a:duotone>
        </a:blip>
        <a:stretch>
          <a:fillRect/>
        </a:stretch>
      </xdr:blipFill>
      <xdr:spPr>
        <a:xfrm>
          <a:off x="3281239" y="646830"/>
          <a:ext cx="1285541" cy="1117600"/>
        </a:xfrm>
        <a:prstGeom prst="rect">
          <a:avLst/>
        </a:prstGeom>
      </xdr:spPr>
    </xdr:pic>
    <xdr:clientData/>
  </xdr:twoCellAnchor>
  <xdr:twoCellAnchor editAs="oneCell">
    <xdr:from>
      <xdr:col>28</xdr:col>
      <xdr:colOff>350949</xdr:colOff>
      <xdr:row>1</xdr:row>
      <xdr:rowOff>73760</xdr:rowOff>
    </xdr:from>
    <xdr:to>
      <xdr:col>34</xdr:col>
      <xdr:colOff>456407</xdr:colOff>
      <xdr:row>1</xdr:row>
      <xdr:rowOff>1309688</xdr:rowOff>
    </xdr:to>
    <xdr:pic>
      <xdr:nvPicPr>
        <xdr:cNvPr id="13" name="Imagen 12" descr="Encabezado2017"/>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418449" y="530166"/>
          <a:ext cx="6634052" cy="1235928"/>
        </a:xfrm>
        <a:prstGeom prst="rect">
          <a:avLst/>
        </a:prstGeom>
        <a:noFill/>
        <a:ln>
          <a:noFill/>
        </a:ln>
      </xdr:spPr>
    </xdr:pic>
    <xdr:clientData/>
  </xdr:twoCellAnchor>
  <xdr:twoCellAnchor editAs="oneCell">
    <xdr:from>
      <xdr:col>3</xdr:col>
      <xdr:colOff>445324</xdr:colOff>
      <xdr:row>49</xdr:row>
      <xdr:rowOff>654382</xdr:rowOff>
    </xdr:from>
    <xdr:to>
      <xdr:col>4</xdr:col>
      <xdr:colOff>711559</xdr:colOff>
      <xdr:row>49</xdr:row>
      <xdr:rowOff>1520290</xdr:rowOff>
    </xdr:to>
    <xdr:pic>
      <xdr:nvPicPr>
        <xdr:cNvPr id="226" name="Imagen 225"/>
        <xdr:cNvPicPr>
          <a:picLocks noChangeAspect="1"/>
        </xdr:cNvPicPr>
      </xdr:nvPicPr>
      <xdr:blipFill rotWithShape="1">
        <a:blip xmlns:r="http://schemas.openxmlformats.org/officeDocument/2006/relationships" r:embed="rId3"/>
        <a:srcRect l="32447" t="49310" r="61051" b="42847"/>
        <a:stretch/>
      </xdr:blipFill>
      <xdr:spPr>
        <a:xfrm>
          <a:off x="4935681" y="28526346"/>
          <a:ext cx="1332128" cy="865908"/>
        </a:xfrm>
        <a:prstGeom prst="rect">
          <a:avLst/>
        </a:prstGeom>
        <a:solidFill>
          <a:schemeClr val="accent4">
            <a:lumMod val="75000"/>
          </a:schemeClr>
        </a:solidFill>
      </xdr:spPr>
    </xdr:pic>
    <xdr:clientData/>
  </xdr:twoCellAnchor>
  <xdr:twoCellAnchor editAs="oneCell">
    <xdr:from>
      <xdr:col>5</xdr:col>
      <xdr:colOff>280312</xdr:colOff>
      <xdr:row>49</xdr:row>
      <xdr:rowOff>673727</xdr:rowOff>
    </xdr:from>
    <xdr:to>
      <xdr:col>6</xdr:col>
      <xdr:colOff>997857</xdr:colOff>
      <xdr:row>49</xdr:row>
      <xdr:rowOff>1570851</xdr:rowOff>
    </xdr:to>
    <xdr:pic>
      <xdr:nvPicPr>
        <xdr:cNvPr id="227" name="Imagen 226"/>
        <xdr:cNvPicPr>
          <a:picLocks noChangeAspect="1"/>
        </xdr:cNvPicPr>
      </xdr:nvPicPr>
      <xdr:blipFill rotWithShape="1">
        <a:blip xmlns:r="http://schemas.openxmlformats.org/officeDocument/2006/relationships" r:embed="rId3"/>
        <a:srcRect l="41296" t="49314" r="51683" b="42205"/>
        <a:stretch/>
      </xdr:blipFill>
      <xdr:spPr>
        <a:xfrm>
          <a:off x="6925133" y="28545691"/>
          <a:ext cx="1670045" cy="897124"/>
        </a:xfrm>
        <a:prstGeom prst="rect">
          <a:avLst/>
        </a:prstGeom>
      </xdr:spPr>
    </xdr:pic>
    <xdr:clientData/>
  </xdr:twoCellAnchor>
  <xdr:twoCellAnchor editAs="oneCell">
    <xdr:from>
      <xdr:col>7</xdr:col>
      <xdr:colOff>307489</xdr:colOff>
      <xdr:row>49</xdr:row>
      <xdr:rowOff>689016</xdr:rowOff>
    </xdr:from>
    <xdr:to>
      <xdr:col>7</xdr:col>
      <xdr:colOff>1663369</xdr:colOff>
      <xdr:row>49</xdr:row>
      <xdr:rowOff>1551520</xdr:rowOff>
    </xdr:to>
    <xdr:pic>
      <xdr:nvPicPr>
        <xdr:cNvPr id="228" name="Imagen 227"/>
        <xdr:cNvPicPr>
          <a:picLocks noChangeAspect="1"/>
        </xdr:cNvPicPr>
      </xdr:nvPicPr>
      <xdr:blipFill rotWithShape="1">
        <a:blip xmlns:r="http://schemas.openxmlformats.org/officeDocument/2006/relationships" r:embed="rId3"/>
        <a:srcRect l="51147" t="49373" r="42143" b="42446"/>
        <a:stretch/>
      </xdr:blipFill>
      <xdr:spPr>
        <a:xfrm>
          <a:off x="9016060" y="28560980"/>
          <a:ext cx="1355880" cy="862504"/>
        </a:xfrm>
        <a:prstGeom prst="rect">
          <a:avLst/>
        </a:prstGeom>
      </xdr:spPr>
    </xdr:pic>
    <xdr:clientData/>
  </xdr:twoCellAnchor>
  <xdr:twoCellAnchor editAs="oneCell">
    <xdr:from>
      <xdr:col>9</xdr:col>
      <xdr:colOff>526554</xdr:colOff>
      <xdr:row>49</xdr:row>
      <xdr:rowOff>678093</xdr:rowOff>
    </xdr:from>
    <xdr:to>
      <xdr:col>9</xdr:col>
      <xdr:colOff>1756146</xdr:colOff>
      <xdr:row>49</xdr:row>
      <xdr:rowOff>1573508</xdr:rowOff>
    </xdr:to>
    <xdr:pic>
      <xdr:nvPicPr>
        <xdr:cNvPr id="229" name="Imagen 228"/>
        <xdr:cNvPicPr>
          <a:picLocks noChangeAspect="1"/>
        </xdr:cNvPicPr>
      </xdr:nvPicPr>
      <xdr:blipFill rotWithShape="1">
        <a:blip xmlns:r="http://schemas.openxmlformats.org/officeDocument/2006/relationships" r:embed="rId3"/>
        <a:srcRect l="60459" t="48749" r="33078" b="42494"/>
        <a:stretch/>
      </xdr:blipFill>
      <xdr:spPr>
        <a:xfrm>
          <a:off x="11230840" y="28550057"/>
          <a:ext cx="1229592" cy="895415"/>
        </a:xfrm>
        <a:prstGeom prst="rect">
          <a:avLst/>
        </a:prstGeom>
      </xdr:spPr>
    </xdr:pic>
    <xdr:clientData/>
  </xdr:twoCellAnchor>
  <xdr:twoCellAnchor editAs="oneCell">
    <xdr:from>
      <xdr:col>11</xdr:col>
      <xdr:colOff>271308</xdr:colOff>
      <xdr:row>49</xdr:row>
      <xdr:rowOff>706335</xdr:rowOff>
    </xdr:from>
    <xdr:to>
      <xdr:col>12</xdr:col>
      <xdr:colOff>589642</xdr:colOff>
      <xdr:row>49</xdr:row>
      <xdr:rowOff>1606453</xdr:rowOff>
    </xdr:to>
    <xdr:pic>
      <xdr:nvPicPr>
        <xdr:cNvPr id="230" name="Imagen 229"/>
        <xdr:cNvPicPr>
          <a:picLocks noChangeAspect="1"/>
        </xdr:cNvPicPr>
      </xdr:nvPicPr>
      <xdr:blipFill rotWithShape="1">
        <a:blip xmlns:r="http://schemas.openxmlformats.org/officeDocument/2006/relationships" r:embed="rId3"/>
        <a:srcRect l="69465" t="49171" r="24325" b="42515"/>
        <a:stretch/>
      </xdr:blipFill>
      <xdr:spPr>
        <a:xfrm>
          <a:off x="12971308" y="28578299"/>
          <a:ext cx="1248156" cy="900118"/>
        </a:xfrm>
        <a:prstGeom prst="rect">
          <a:avLst/>
        </a:prstGeom>
      </xdr:spPr>
    </xdr:pic>
    <xdr:clientData/>
  </xdr:twoCellAnchor>
  <xdr:twoCellAnchor editAs="oneCell">
    <xdr:from>
      <xdr:col>13</xdr:col>
      <xdr:colOff>443785</xdr:colOff>
      <xdr:row>49</xdr:row>
      <xdr:rowOff>790756</xdr:rowOff>
    </xdr:from>
    <xdr:to>
      <xdr:col>14</xdr:col>
      <xdr:colOff>317501</xdr:colOff>
      <xdr:row>49</xdr:row>
      <xdr:rowOff>1617583</xdr:rowOff>
    </xdr:to>
    <xdr:pic>
      <xdr:nvPicPr>
        <xdr:cNvPr id="231" name="Imagen 230"/>
        <xdr:cNvPicPr>
          <a:picLocks noChangeAspect="1"/>
        </xdr:cNvPicPr>
      </xdr:nvPicPr>
      <xdr:blipFill rotWithShape="1">
        <a:blip xmlns:r="http://schemas.openxmlformats.org/officeDocument/2006/relationships" r:embed="rId3"/>
        <a:srcRect l="22948" t="66245" r="71351" b="25439"/>
        <a:stretch/>
      </xdr:blipFill>
      <xdr:spPr>
        <a:xfrm>
          <a:off x="15184856" y="28662720"/>
          <a:ext cx="1053001" cy="826827"/>
        </a:xfrm>
        <a:prstGeom prst="rect">
          <a:avLst/>
        </a:prstGeom>
      </xdr:spPr>
    </xdr:pic>
    <xdr:clientData/>
  </xdr:twoCellAnchor>
  <xdr:twoCellAnchor editAs="oneCell">
    <xdr:from>
      <xdr:col>15</xdr:col>
      <xdr:colOff>462037</xdr:colOff>
      <xdr:row>49</xdr:row>
      <xdr:rowOff>964940</xdr:rowOff>
    </xdr:from>
    <xdr:to>
      <xdr:col>16</xdr:col>
      <xdr:colOff>512710</xdr:colOff>
      <xdr:row>49</xdr:row>
      <xdr:rowOff>1709623</xdr:rowOff>
    </xdr:to>
    <xdr:pic>
      <xdr:nvPicPr>
        <xdr:cNvPr id="232" name="Imagen 231"/>
        <xdr:cNvPicPr>
          <a:picLocks noChangeAspect="1"/>
        </xdr:cNvPicPr>
      </xdr:nvPicPr>
      <xdr:blipFill rotWithShape="1">
        <a:blip xmlns:r="http://schemas.openxmlformats.org/officeDocument/2006/relationships" r:embed="rId3"/>
        <a:srcRect l="31992" t="67516" r="61031" b="24686"/>
        <a:stretch/>
      </xdr:blipFill>
      <xdr:spPr>
        <a:xfrm>
          <a:off x="17334894" y="28836904"/>
          <a:ext cx="1229958" cy="744683"/>
        </a:xfrm>
        <a:prstGeom prst="rect">
          <a:avLst/>
        </a:prstGeom>
      </xdr:spPr>
    </xdr:pic>
    <xdr:clientData/>
  </xdr:twoCellAnchor>
  <xdr:twoCellAnchor editAs="oneCell">
    <xdr:from>
      <xdr:col>17</xdr:col>
      <xdr:colOff>634588</xdr:colOff>
      <xdr:row>49</xdr:row>
      <xdr:rowOff>962397</xdr:rowOff>
    </xdr:from>
    <xdr:to>
      <xdr:col>18</xdr:col>
      <xdr:colOff>555420</xdr:colOff>
      <xdr:row>49</xdr:row>
      <xdr:rowOff>1655123</xdr:rowOff>
    </xdr:to>
    <xdr:pic>
      <xdr:nvPicPr>
        <xdr:cNvPr id="233" name="Imagen 232"/>
        <xdr:cNvPicPr>
          <a:picLocks noChangeAspect="1"/>
        </xdr:cNvPicPr>
      </xdr:nvPicPr>
      <xdr:blipFill rotWithShape="1">
        <a:blip xmlns:r="http://schemas.openxmlformats.org/officeDocument/2006/relationships" r:embed="rId3"/>
        <a:srcRect l="42529" t="67766" r="52685" b="25993"/>
        <a:stretch/>
      </xdr:blipFill>
      <xdr:spPr>
        <a:xfrm>
          <a:off x="19593874" y="28834361"/>
          <a:ext cx="986724" cy="692726"/>
        </a:xfrm>
        <a:prstGeom prst="rect">
          <a:avLst/>
        </a:prstGeom>
      </xdr:spPr>
    </xdr:pic>
    <xdr:clientData/>
  </xdr:twoCellAnchor>
  <xdr:twoCellAnchor editAs="oneCell">
    <xdr:from>
      <xdr:col>19</xdr:col>
      <xdr:colOff>620335</xdr:colOff>
      <xdr:row>49</xdr:row>
      <xdr:rowOff>887499</xdr:rowOff>
    </xdr:from>
    <xdr:to>
      <xdr:col>20</xdr:col>
      <xdr:colOff>663428</xdr:colOff>
      <xdr:row>49</xdr:row>
      <xdr:rowOff>1649794</xdr:rowOff>
    </xdr:to>
    <xdr:pic>
      <xdr:nvPicPr>
        <xdr:cNvPr id="234" name="Imagen 233"/>
        <xdr:cNvPicPr>
          <a:picLocks noChangeAspect="1"/>
        </xdr:cNvPicPr>
      </xdr:nvPicPr>
      <xdr:blipFill rotWithShape="1">
        <a:blip xmlns:r="http://schemas.openxmlformats.org/officeDocument/2006/relationships" r:embed="rId3"/>
        <a:srcRect l="50830" t="66541" r="42193" b="24686"/>
        <a:stretch/>
      </xdr:blipFill>
      <xdr:spPr>
        <a:xfrm>
          <a:off x="21824799" y="28759463"/>
          <a:ext cx="1131664" cy="762295"/>
        </a:xfrm>
        <a:prstGeom prst="rect">
          <a:avLst/>
        </a:prstGeom>
      </xdr:spPr>
    </xdr:pic>
    <xdr:clientData/>
  </xdr:twoCellAnchor>
  <xdr:twoCellAnchor editAs="oneCell">
    <xdr:from>
      <xdr:col>21</xdr:col>
      <xdr:colOff>662625</xdr:colOff>
      <xdr:row>49</xdr:row>
      <xdr:rowOff>900957</xdr:rowOff>
    </xdr:from>
    <xdr:to>
      <xdr:col>22</xdr:col>
      <xdr:colOff>633393</xdr:colOff>
      <xdr:row>49</xdr:row>
      <xdr:rowOff>1591211</xdr:rowOff>
    </xdr:to>
    <xdr:pic>
      <xdr:nvPicPr>
        <xdr:cNvPr id="235" name="Imagen 234"/>
        <xdr:cNvPicPr>
          <a:picLocks noChangeAspect="1"/>
        </xdr:cNvPicPr>
      </xdr:nvPicPr>
      <xdr:blipFill rotWithShape="1">
        <a:blip xmlns:r="http://schemas.openxmlformats.org/officeDocument/2006/relationships" r:embed="rId3"/>
        <a:srcRect l="60843" t="67399" r="33691" b="26055"/>
        <a:stretch/>
      </xdr:blipFill>
      <xdr:spPr>
        <a:xfrm>
          <a:off x="24066911" y="28772921"/>
          <a:ext cx="1059340" cy="690254"/>
        </a:xfrm>
        <a:prstGeom prst="rect">
          <a:avLst/>
        </a:prstGeom>
      </xdr:spPr>
    </xdr:pic>
    <xdr:clientData/>
  </xdr:twoCellAnchor>
  <xdr:twoCellAnchor editAs="oneCell">
    <xdr:from>
      <xdr:col>23</xdr:col>
      <xdr:colOff>598930</xdr:colOff>
      <xdr:row>49</xdr:row>
      <xdr:rowOff>867560</xdr:rowOff>
    </xdr:from>
    <xdr:to>
      <xdr:col>24</xdr:col>
      <xdr:colOff>658090</xdr:colOff>
      <xdr:row>49</xdr:row>
      <xdr:rowOff>1508332</xdr:rowOff>
    </xdr:to>
    <xdr:pic>
      <xdr:nvPicPr>
        <xdr:cNvPr id="236" name="Imagen 235"/>
        <xdr:cNvPicPr>
          <a:picLocks noChangeAspect="1"/>
        </xdr:cNvPicPr>
      </xdr:nvPicPr>
      <xdr:blipFill rotWithShape="1">
        <a:blip xmlns:r="http://schemas.openxmlformats.org/officeDocument/2006/relationships" r:embed="rId3"/>
        <a:srcRect l="69667" t="67549" r="23542" b="26037"/>
        <a:stretch/>
      </xdr:blipFill>
      <xdr:spPr>
        <a:xfrm>
          <a:off x="26293751" y="28739524"/>
          <a:ext cx="1261124" cy="640772"/>
        </a:xfrm>
        <a:prstGeom prst="rect">
          <a:avLst/>
        </a:prstGeom>
      </xdr:spPr>
    </xdr:pic>
    <xdr:clientData/>
  </xdr:twoCellAnchor>
  <xdr:twoCellAnchor editAs="oneCell">
    <xdr:from>
      <xdr:col>25</xdr:col>
      <xdr:colOff>526633</xdr:colOff>
      <xdr:row>49</xdr:row>
      <xdr:rowOff>922400</xdr:rowOff>
    </xdr:from>
    <xdr:to>
      <xdr:col>26</xdr:col>
      <xdr:colOff>727365</xdr:colOff>
      <xdr:row>49</xdr:row>
      <xdr:rowOff>1706622</xdr:rowOff>
    </xdr:to>
    <xdr:pic>
      <xdr:nvPicPr>
        <xdr:cNvPr id="237" name="Imagen 236"/>
        <xdr:cNvPicPr>
          <a:picLocks noChangeAspect="1"/>
        </xdr:cNvPicPr>
      </xdr:nvPicPr>
      <xdr:blipFill rotWithShape="1">
        <a:blip xmlns:r="http://schemas.openxmlformats.org/officeDocument/2006/relationships" r:embed="rId3"/>
        <a:srcRect l="22689" t="84702" r="70334" b="7293"/>
        <a:stretch/>
      </xdr:blipFill>
      <xdr:spPr>
        <a:xfrm>
          <a:off x="28511990" y="28794364"/>
          <a:ext cx="1266625" cy="784222"/>
        </a:xfrm>
        <a:prstGeom prst="rect">
          <a:avLst/>
        </a:prstGeom>
        <a:solidFill>
          <a:srgbClr val="2F7554"/>
        </a:solidFill>
      </xdr:spPr>
    </xdr:pic>
    <xdr:clientData/>
  </xdr:twoCellAnchor>
  <xdr:twoCellAnchor editAs="oneCell">
    <xdr:from>
      <xdr:col>27</xdr:col>
      <xdr:colOff>506555</xdr:colOff>
      <xdr:row>49</xdr:row>
      <xdr:rowOff>626549</xdr:rowOff>
    </xdr:from>
    <xdr:to>
      <xdr:col>28</xdr:col>
      <xdr:colOff>610127</xdr:colOff>
      <xdr:row>49</xdr:row>
      <xdr:rowOff>1371231</xdr:rowOff>
    </xdr:to>
    <xdr:pic>
      <xdr:nvPicPr>
        <xdr:cNvPr id="238" name="Imagen 237"/>
        <xdr:cNvPicPr>
          <a:picLocks noChangeAspect="1"/>
        </xdr:cNvPicPr>
      </xdr:nvPicPr>
      <xdr:blipFill rotWithShape="1">
        <a:blip xmlns:r="http://schemas.openxmlformats.org/officeDocument/2006/relationships" r:embed="rId3"/>
        <a:srcRect l="31875" t="83959" r="61148" b="8309"/>
        <a:stretch/>
      </xdr:blipFill>
      <xdr:spPr>
        <a:xfrm>
          <a:off x="31402435" y="28477112"/>
          <a:ext cx="1243889" cy="744682"/>
        </a:xfrm>
        <a:prstGeom prst="rect">
          <a:avLst/>
        </a:prstGeom>
      </xdr:spPr>
    </xdr:pic>
    <xdr:clientData/>
  </xdr:twoCellAnchor>
  <xdr:twoCellAnchor editAs="oneCell">
    <xdr:from>
      <xdr:col>29</xdr:col>
      <xdr:colOff>506931</xdr:colOff>
      <xdr:row>49</xdr:row>
      <xdr:rowOff>861164</xdr:rowOff>
    </xdr:from>
    <xdr:to>
      <xdr:col>30</xdr:col>
      <xdr:colOff>578052</xdr:colOff>
      <xdr:row>49</xdr:row>
      <xdr:rowOff>1582133</xdr:rowOff>
    </xdr:to>
    <xdr:pic>
      <xdr:nvPicPr>
        <xdr:cNvPr id="239" name="Imagen 238"/>
        <xdr:cNvPicPr>
          <a:picLocks noChangeAspect="1"/>
        </xdr:cNvPicPr>
      </xdr:nvPicPr>
      <xdr:blipFill rotWithShape="1">
        <a:blip xmlns:r="http://schemas.openxmlformats.org/officeDocument/2006/relationships" r:embed="rId3"/>
        <a:srcRect l="41410" t="84769" r="51613" b="7078"/>
        <a:stretch/>
      </xdr:blipFill>
      <xdr:spPr>
        <a:xfrm>
          <a:off x="33777354" y="28711727"/>
          <a:ext cx="1144361" cy="720969"/>
        </a:xfrm>
        <a:prstGeom prst="rect">
          <a:avLst/>
        </a:prstGeom>
      </xdr:spPr>
    </xdr:pic>
    <xdr:clientData/>
  </xdr:twoCellAnchor>
  <xdr:twoCellAnchor editAs="oneCell">
    <xdr:from>
      <xdr:col>31</xdr:col>
      <xdr:colOff>423245</xdr:colOff>
      <xdr:row>49</xdr:row>
      <xdr:rowOff>872918</xdr:rowOff>
    </xdr:from>
    <xdr:to>
      <xdr:col>32</xdr:col>
      <xdr:colOff>441336</xdr:colOff>
      <xdr:row>49</xdr:row>
      <xdr:rowOff>1582964</xdr:rowOff>
    </xdr:to>
    <xdr:pic>
      <xdr:nvPicPr>
        <xdr:cNvPr id="240" name="Imagen 239"/>
        <xdr:cNvPicPr>
          <a:picLocks noChangeAspect="1"/>
        </xdr:cNvPicPr>
      </xdr:nvPicPr>
      <xdr:blipFill rotWithShape="1">
        <a:blip xmlns:r="http://schemas.openxmlformats.org/officeDocument/2006/relationships" r:embed="rId3"/>
        <a:srcRect l="50713" t="84929" r="42310" b="7901"/>
        <a:stretch/>
      </xdr:blipFill>
      <xdr:spPr>
        <a:xfrm>
          <a:off x="35620388" y="28744882"/>
          <a:ext cx="1265413" cy="710046"/>
        </a:xfrm>
        <a:prstGeom prst="rect">
          <a:avLst/>
        </a:prstGeom>
      </xdr:spPr>
    </xdr:pic>
    <xdr:clientData/>
  </xdr:twoCellAnchor>
  <xdr:twoCellAnchor editAs="oneCell">
    <xdr:from>
      <xdr:col>33</xdr:col>
      <xdr:colOff>589240</xdr:colOff>
      <xdr:row>49</xdr:row>
      <xdr:rowOff>878278</xdr:rowOff>
    </xdr:from>
    <xdr:to>
      <xdr:col>34</xdr:col>
      <xdr:colOff>552946</xdr:colOff>
      <xdr:row>49</xdr:row>
      <xdr:rowOff>1536370</xdr:rowOff>
    </xdr:to>
    <xdr:pic>
      <xdr:nvPicPr>
        <xdr:cNvPr id="241" name="Imagen 240"/>
        <xdr:cNvPicPr>
          <a:picLocks noChangeAspect="1"/>
        </xdr:cNvPicPr>
      </xdr:nvPicPr>
      <xdr:blipFill rotWithShape="1">
        <a:blip xmlns:r="http://schemas.openxmlformats.org/officeDocument/2006/relationships" r:embed="rId3"/>
        <a:srcRect l="60365" t="85098" r="33785" b="8249"/>
        <a:stretch/>
      </xdr:blipFill>
      <xdr:spPr>
        <a:xfrm>
          <a:off x="37986204" y="28750242"/>
          <a:ext cx="1074956" cy="65809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66675</xdr:colOff>
          <xdr:row>24</xdr:row>
          <xdr:rowOff>76200</xdr:rowOff>
        </xdr:from>
        <xdr:to>
          <xdr:col>4</xdr:col>
          <xdr:colOff>838200</xdr:colOff>
          <xdr:row>25</xdr:row>
          <xdr:rowOff>0</xdr:rowOff>
        </xdr:to>
        <xdr:sp macro="" textlink="">
          <xdr:nvSpPr>
            <xdr:cNvPr id="1036" name="Check Box 12" hidden="1">
              <a:extLst>
                <a:ext uri="{63B3BB69-23CF-44E3-9099-C40C66FF867C}">
                  <a14:compatExt spid="_x0000_s1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371475</xdr:colOff>
          <xdr:row>24</xdr:row>
          <xdr:rowOff>38100</xdr:rowOff>
        </xdr:from>
        <xdr:to>
          <xdr:col>13</xdr:col>
          <xdr:colOff>47625</xdr:colOff>
          <xdr:row>24</xdr:row>
          <xdr:rowOff>752475</xdr:rowOff>
        </xdr:to>
        <xdr:sp macro="" textlink="">
          <xdr:nvSpPr>
            <xdr:cNvPr id="1037" name="Check Box 13" hidden="1">
              <a:extLst>
                <a:ext uri="{63B3BB69-23CF-44E3-9099-C40C66FF867C}">
                  <a14:compatExt spid="_x0000_s1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25</xdr:col>
          <xdr:colOff>314325</xdr:colOff>
          <xdr:row>24</xdr:row>
          <xdr:rowOff>28575</xdr:rowOff>
        </xdr:from>
        <xdr:to>
          <xdr:col>26</xdr:col>
          <xdr:colOff>38100</xdr:colOff>
          <xdr:row>24</xdr:row>
          <xdr:rowOff>752475</xdr:rowOff>
        </xdr:to>
        <xdr:sp macro="" textlink="">
          <xdr:nvSpPr>
            <xdr:cNvPr id="1038" name="Check Box 14" hidden="1">
              <a:extLst>
                <a:ext uri="{63B3BB69-23CF-44E3-9099-C40C66FF867C}">
                  <a14:compatExt spid="_x0000_s1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685800</xdr:colOff>
          <xdr:row>24</xdr:row>
          <xdr:rowOff>95250</xdr:rowOff>
        </xdr:from>
        <xdr:to>
          <xdr:col>22</xdr:col>
          <xdr:colOff>285750</xdr:colOff>
          <xdr:row>24</xdr:row>
          <xdr:rowOff>704850</xdr:rowOff>
        </xdr:to>
        <xdr:sp macro="" textlink="">
          <xdr:nvSpPr>
            <xdr:cNvPr id="1039" name="Check Box 15" hidden="1">
              <a:extLst>
                <a:ext uri="{63B3BB69-23CF-44E3-9099-C40C66FF867C}">
                  <a14:compatExt spid="_x0000_s1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29</xdr:col>
          <xdr:colOff>590550</xdr:colOff>
          <xdr:row>24</xdr:row>
          <xdr:rowOff>28575</xdr:rowOff>
        </xdr:from>
        <xdr:to>
          <xdr:col>30</xdr:col>
          <xdr:colOff>304800</xdr:colOff>
          <xdr:row>24</xdr:row>
          <xdr:rowOff>752475</xdr:rowOff>
        </xdr:to>
        <xdr:sp macro="" textlink="">
          <xdr:nvSpPr>
            <xdr:cNvPr id="1045" name="Check Box 21" hidden="1">
              <a:extLst>
                <a:ext uri="{63B3BB69-23CF-44E3-9099-C40C66FF867C}">
                  <a14:compatExt spid="_x0000_s1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2</xdr:col>
      <xdr:colOff>113447</xdr:colOff>
      <xdr:row>49</xdr:row>
      <xdr:rowOff>748805</xdr:rowOff>
    </xdr:from>
    <xdr:ext cx="1519303" cy="679945"/>
    <xdr:pic>
      <xdr:nvPicPr>
        <xdr:cNvPr id="164" name="Imagen 163"/>
        <xdr:cNvPicPr>
          <a:picLocks noChangeAspect="1"/>
        </xdr:cNvPicPr>
      </xdr:nvPicPr>
      <xdr:blipFill rotWithShape="1">
        <a:blip xmlns:r="http://schemas.openxmlformats.org/officeDocument/2006/relationships" r:embed="rId3"/>
        <a:srcRect l="22526" t="50026" r="70312" b="44013"/>
        <a:stretch/>
      </xdr:blipFill>
      <xdr:spPr>
        <a:xfrm>
          <a:off x="2834876" y="28620769"/>
          <a:ext cx="1519303" cy="679945"/>
        </a:xfrm>
        <a:prstGeom prst="rect">
          <a:avLst/>
        </a:prstGeom>
      </xdr:spPr>
    </xdr:pic>
    <xdr:clientData/>
  </xdr:oneCellAnchor>
  <xdr:twoCellAnchor>
    <xdr:from>
      <xdr:col>16</xdr:col>
      <xdr:colOff>134155</xdr:colOff>
      <xdr:row>164</xdr:row>
      <xdr:rowOff>51069</xdr:rowOff>
    </xdr:from>
    <xdr:to>
      <xdr:col>16</xdr:col>
      <xdr:colOff>496535</xdr:colOff>
      <xdr:row>169</xdr:row>
      <xdr:rowOff>330518</xdr:rowOff>
    </xdr:to>
    <xdr:grpSp>
      <xdr:nvGrpSpPr>
        <xdr:cNvPr id="200" name="Grupo 199"/>
        <xdr:cNvGrpSpPr/>
      </xdr:nvGrpSpPr>
      <xdr:grpSpPr>
        <a:xfrm>
          <a:off x="18787280" y="82759819"/>
          <a:ext cx="362380" cy="1966168"/>
          <a:chOff x="15059726" y="58706196"/>
          <a:chExt cx="362380" cy="1952809"/>
        </a:xfrm>
      </xdr:grpSpPr>
      <xdr:pic>
        <xdr:nvPicPr>
          <xdr:cNvPr id="201" name="Picture 4"/>
          <xdr:cNvPicPr>
            <a:picLocks noChangeAspect="1"/>
          </xdr:cNvPicPr>
        </xdr:nvPicPr>
        <xdr:blipFill>
          <a:blip xmlns:r="http://schemas.openxmlformats.org/officeDocument/2006/relationships" r:embed="rId4"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5059726" y="58706196"/>
            <a:ext cx="275395" cy="272876"/>
          </a:xfrm>
          <a:prstGeom prst="rect">
            <a:avLst/>
          </a:prstGeom>
        </xdr:spPr>
      </xdr:pic>
      <xdr:pic>
        <xdr:nvPicPr>
          <xdr:cNvPr id="202" name="Picture 6"/>
          <xdr:cNvPicPr>
            <a:picLocks noChangeAspect="1"/>
          </xdr:cNvPicPr>
        </xdr:nvPicPr>
        <xdr:blipFill>
          <a:blip xmlns:r="http://schemas.openxmlformats.org/officeDocument/2006/relationships" r:embed="rId5" cstate="print">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15097864" y="59391347"/>
            <a:ext cx="230816" cy="230816"/>
          </a:xfrm>
          <a:prstGeom prst="rect">
            <a:avLst/>
          </a:prstGeom>
        </xdr:spPr>
      </xdr:pic>
      <xdr:pic>
        <xdr:nvPicPr>
          <xdr:cNvPr id="203" name="Imagen 202"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074185" y="60358802"/>
            <a:ext cx="298631" cy="30020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4" name="Imagen 203" descr="http://www.indytranslations.com/images/interpreter-icon.png"/>
          <xdr:cNvPicPr>
            <a:picLocks noChangeAspect="1" noChangeArrowheads="1"/>
          </xdr:cNvPicPr>
        </xdr:nvPicPr>
        <xdr:blipFill>
          <a:blip xmlns:r="http://schemas.openxmlformats.org/officeDocument/2006/relationships" r:embed="rId7" cstate="print">
            <a:duotone>
              <a:schemeClr val="accent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5074746" y="59689208"/>
            <a:ext cx="347360" cy="34915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5" name="Imagen 204" descr="https://www.benenden.co.uk/media/817351/doctor_suitecase.png"/>
          <xdr:cNvPicPr>
            <a:picLocks noChangeAspect="1" noChangeArrowheads="1"/>
          </xdr:cNvPicPr>
        </xdr:nvPicPr>
        <xdr:blipFill>
          <a:blip xmlns:r="http://schemas.openxmlformats.org/officeDocument/2006/relationships" r:embed="rId8" cstate="print">
            <a:duotone>
              <a:schemeClr val="accent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5088110" y="59034996"/>
            <a:ext cx="259358" cy="25966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6" name="Imagen 205" descr="https://cdn3.iconfinder.com/data/icons/business-office-2/512/calendar_estimate_milestones-512.pn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062115" y="59995857"/>
            <a:ext cx="350822" cy="345069"/>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16</xdr:col>
      <xdr:colOff>134155</xdr:colOff>
      <xdr:row>171</xdr:row>
      <xdr:rowOff>37028</xdr:rowOff>
    </xdr:from>
    <xdr:to>
      <xdr:col>16</xdr:col>
      <xdr:colOff>496535</xdr:colOff>
      <xdr:row>176</xdr:row>
      <xdr:rowOff>316476</xdr:rowOff>
    </xdr:to>
    <xdr:grpSp>
      <xdr:nvGrpSpPr>
        <xdr:cNvPr id="207" name="Grupo 206"/>
        <xdr:cNvGrpSpPr/>
      </xdr:nvGrpSpPr>
      <xdr:grpSpPr>
        <a:xfrm>
          <a:off x="18787280" y="85107184"/>
          <a:ext cx="362380" cy="1966167"/>
          <a:chOff x="15059726" y="58706196"/>
          <a:chExt cx="362380" cy="1952809"/>
        </a:xfrm>
      </xdr:grpSpPr>
      <xdr:pic>
        <xdr:nvPicPr>
          <xdr:cNvPr id="208" name="Picture 4"/>
          <xdr:cNvPicPr>
            <a:picLocks noChangeAspect="1"/>
          </xdr:cNvPicPr>
        </xdr:nvPicPr>
        <xdr:blipFill>
          <a:blip xmlns:r="http://schemas.openxmlformats.org/officeDocument/2006/relationships" r:embed="rId4"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5059726" y="58706196"/>
            <a:ext cx="275395" cy="272876"/>
          </a:xfrm>
          <a:prstGeom prst="rect">
            <a:avLst/>
          </a:prstGeom>
        </xdr:spPr>
      </xdr:pic>
      <xdr:pic>
        <xdr:nvPicPr>
          <xdr:cNvPr id="209" name="Picture 6"/>
          <xdr:cNvPicPr>
            <a:picLocks noChangeAspect="1"/>
          </xdr:cNvPicPr>
        </xdr:nvPicPr>
        <xdr:blipFill>
          <a:blip xmlns:r="http://schemas.openxmlformats.org/officeDocument/2006/relationships" r:embed="rId5" cstate="print">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15097864" y="59391347"/>
            <a:ext cx="230816" cy="230816"/>
          </a:xfrm>
          <a:prstGeom prst="rect">
            <a:avLst/>
          </a:prstGeom>
        </xdr:spPr>
      </xdr:pic>
      <xdr:pic>
        <xdr:nvPicPr>
          <xdr:cNvPr id="210" name="Imagen 209"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074185" y="60358802"/>
            <a:ext cx="298631" cy="30020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1" name="Imagen 210" descr="http://www.indytranslations.com/images/interpreter-icon.png"/>
          <xdr:cNvPicPr>
            <a:picLocks noChangeAspect="1" noChangeArrowheads="1"/>
          </xdr:cNvPicPr>
        </xdr:nvPicPr>
        <xdr:blipFill>
          <a:blip xmlns:r="http://schemas.openxmlformats.org/officeDocument/2006/relationships" r:embed="rId7" cstate="print">
            <a:duotone>
              <a:schemeClr val="accent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5074746" y="59689208"/>
            <a:ext cx="347360" cy="34915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2" name="Imagen 211" descr="https://www.benenden.co.uk/media/817351/doctor_suitecase.png"/>
          <xdr:cNvPicPr>
            <a:picLocks noChangeAspect="1" noChangeArrowheads="1"/>
          </xdr:cNvPicPr>
        </xdr:nvPicPr>
        <xdr:blipFill>
          <a:blip xmlns:r="http://schemas.openxmlformats.org/officeDocument/2006/relationships" r:embed="rId8" cstate="print">
            <a:duotone>
              <a:schemeClr val="accent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5088110" y="59034996"/>
            <a:ext cx="259358" cy="25966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3" name="Imagen 212" descr="https://cdn3.iconfinder.com/data/icons/business-office-2/512/calendar_estimate_milestones-512.pn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062115" y="59995857"/>
            <a:ext cx="350822" cy="345069"/>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16</xdr:col>
      <xdr:colOff>134155</xdr:colOff>
      <xdr:row>185</xdr:row>
      <xdr:rowOff>36670</xdr:rowOff>
    </xdr:from>
    <xdr:to>
      <xdr:col>16</xdr:col>
      <xdr:colOff>496535</xdr:colOff>
      <xdr:row>190</xdr:row>
      <xdr:rowOff>316118</xdr:rowOff>
    </xdr:to>
    <xdr:grpSp>
      <xdr:nvGrpSpPr>
        <xdr:cNvPr id="214" name="Grupo 213"/>
        <xdr:cNvGrpSpPr/>
      </xdr:nvGrpSpPr>
      <xdr:grpSpPr>
        <a:xfrm>
          <a:off x="18787280" y="89829639"/>
          <a:ext cx="362380" cy="1966167"/>
          <a:chOff x="15059726" y="58706196"/>
          <a:chExt cx="362380" cy="1952809"/>
        </a:xfrm>
      </xdr:grpSpPr>
      <xdr:pic>
        <xdr:nvPicPr>
          <xdr:cNvPr id="215" name="Picture 4"/>
          <xdr:cNvPicPr>
            <a:picLocks noChangeAspect="1"/>
          </xdr:cNvPicPr>
        </xdr:nvPicPr>
        <xdr:blipFill>
          <a:blip xmlns:r="http://schemas.openxmlformats.org/officeDocument/2006/relationships" r:embed="rId4"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5059726" y="58706196"/>
            <a:ext cx="275395" cy="272876"/>
          </a:xfrm>
          <a:prstGeom prst="rect">
            <a:avLst/>
          </a:prstGeom>
        </xdr:spPr>
      </xdr:pic>
      <xdr:pic>
        <xdr:nvPicPr>
          <xdr:cNvPr id="216" name="Picture 6"/>
          <xdr:cNvPicPr>
            <a:picLocks noChangeAspect="1"/>
          </xdr:cNvPicPr>
        </xdr:nvPicPr>
        <xdr:blipFill>
          <a:blip xmlns:r="http://schemas.openxmlformats.org/officeDocument/2006/relationships" r:embed="rId5" cstate="print">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15097864" y="59391347"/>
            <a:ext cx="230816" cy="230816"/>
          </a:xfrm>
          <a:prstGeom prst="rect">
            <a:avLst/>
          </a:prstGeom>
        </xdr:spPr>
      </xdr:pic>
      <xdr:pic>
        <xdr:nvPicPr>
          <xdr:cNvPr id="217" name="Imagen 216"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074185" y="60358802"/>
            <a:ext cx="298631" cy="30020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8" name="Imagen 217" descr="http://www.indytranslations.com/images/interpreter-icon.png"/>
          <xdr:cNvPicPr>
            <a:picLocks noChangeAspect="1" noChangeArrowheads="1"/>
          </xdr:cNvPicPr>
        </xdr:nvPicPr>
        <xdr:blipFill>
          <a:blip xmlns:r="http://schemas.openxmlformats.org/officeDocument/2006/relationships" r:embed="rId7" cstate="print">
            <a:duotone>
              <a:schemeClr val="accent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5074746" y="59689208"/>
            <a:ext cx="347360" cy="34915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42" name="Imagen 241" descr="https://www.benenden.co.uk/media/817351/doctor_suitecase.png"/>
          <xdr:cNvPicPr>
            <a:picLocks noChangeAspect="1" noChangeArrowheads="1"/>
          </xdr:cNvPicPr>
        </xdr:nvPicPr>
        <xdr:blipFill>
          <a:blip xmlns:r="http://schemas.openxmlformats.org/officeDocument/2006/relationships" r:embed="rId8" cstate="print">
            <a:duotone>
              <a:schemeClr val="accent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5088110" y="59034996"/>
            <a:ext cx="259358" cy="25966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43" name="Imagen 242" descr="https://cdn3.iconfinder.com/data/icons/business-office-2/512/calendar_estimate_milestones-512.pn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062115" y="59995857"/>
            <a:ext cx="350822" cy="345069"/>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16</xdr:col>
      <xdr:colOff>74620</xdr:colOff>
      <xdr:row>106</xdr:row>
      <xdr:rowOff>53661</xdr:rowOff>
    </xdr:from>
    <xdr:to>
      <xdr:col>16</xdr:col>
      <xdr:colOff>496535</xdr:colOff>
      <xdr:row>161</xdr:row>
      <xdr:rowOff>317415</xdr:rowOff>
    </xdr:to>
    <xdr:grpSp>
      <xdr:nvGrpSpPr>
        <xdr:cNvPr id="3" name="Grupo 2"/>
        <xdr:cNvGrpSpPr/>
      </xdr:nvGrpSpPr>
      <xdr:grpSpPr>
        <a:xfrm>
          <a:off x="18727745" y="63275849"/>
          <a:ext cx="421915" cy="18817660"/>
          <a:chOff x="14879191" y="55285054"/>
          <a:chExt cx="421915" cy="18973575"/>
        </a:xfrm>
      </xdr:grpSpPr>
      <xdr:grpSp>
        <xdr:nvGrpSpPr>
          <xdr:cNvPr id="2" name="Grupo 1"/>
          <xdr:cNvGrpSpPr/>
        </xdr:nvGrpSpPr>
        <xdr:grpSpPr>
          <a:xfrm>
            <a:off x="14879191" y="55285054"/>
            <a:ext cx="362380" cy="1980342"/>
            <a:chOff x="15059726" y="58706196"/>
            <a:chExt cx="362380" cy="1952809"/>
          </a:xfrm>
        </xdr:grpSpPr>
        <xdr:pic>
          <xdr:nvPicPr>
            <xdr:cNvPr id="34" name="Picture 4"/>
            <xdr:cNvPicPr>
              <a:picLocks noChangeAspect="1"/>
            </xdr:cNvPicPr>
          </xdr:nvPicPr>
          <xdr:blipFill>
            <a:blip xmlns:r="http://schemas.openxmlformats.org/officeDocument/2006/relationships" r:embed="rId4"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5059726" y="58706196"/>
              <a:ext cx="275395" cy="272876"/>
            </a:xfrm>
            <a:prstGeom prst="rect">
              <a:avLst/>
            </a:prstGeom>
          </xdr:spPr>
        </xdr:pic>
        <xdr:pic>
          <xdr:nvPicPr>
            <xdr:cNvPr id="35" name="Picture 6"/>
            <xdr:cNvPicPr>
              <a:picLocks noChangeAspect="1"/>
            </xdr:cNvPicPr>
          </xdr:nvPicPr>
          <xdr:blipFill>
            <a:blip xmlns:r="http://schemas.openxmlformats.org/officeDocument/2006/relationships" r:embed="rId5" cstate="print">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15097864" y="59391347"/>
              <a:ext cx="230816" cy="230816"/>
            </a:xfrm>
            <a:prstGeom prst="rect">
              <a:avLst/>
            </a:prstGeom>
          </xdr:spPr>
        </xdr:pic>
        <xdr:pic>
          <xdr:nvPicPr>
            <xdr:cNvPr id="36" name="Imagen 35"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074185" y="60358802"/>
              <a:ext cx="298631" cy="30020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7" name="Imagen 36" descr="http://www.indytranslations.com/images/interpreter-icon.png"/>
            <xdr:cNvPicPr>
              <a:picLocks noChangeAspect="1" noChangeArrowheads="1"/>
            </xdr:cNvPicPr>
          </xdr:nvPicPr>
          <xdr:blipFill>
            <a:blip xmlns:r="http://schemas.openxmlformats.org/officeDocument/2006/relationships" r:embed="rId7" cstate="print">
              <a:duotone>
                <a:schemeClr val="accent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5074746" y="59689208"/>
              <a:ext cx="347360" cy="34915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8" name="Imagen 37" descr="https://www.benenden.co.uk/media/817351/doctor_suitecase.png"/>
            <xdr:cNvPicPr>
              <a:picLocks noChangeAspect="1" noChangeArrowheads="1"/>
            </xdr:cNvPicPr>
          </xdr:nvPicPr>
          <xdr:blipFill>
            <a:blip xmlns:r="http://schemas.openxmlformats.org/officeDocument/2006/relationships" r:embed="rId8" cstate="print">
              <a:duotone>
                <a:schemeClr val="accent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5088110" y="59034996"/>
              <a:ext cx="259358" cy="25966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0" name="Imagen 39" descr="https://cdn3.iconfinder.com/data/icons/business-office-2/512/calendar_estimate_milestones-512.pn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062115" y="59995857"/>
              <a:ext cx="350822" cy="345069"/>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65" name="Grupo 164"/>
          <xdr:cNvGrpSpPr/>
        </xdr:nvGrpSpPr>
        <xdr:grpSpPr>
          <a:xfrm>
            <a:off x="14897436" y="57657157"/>
            <a:ext cx="362380" cy="1980343"/>
            <a:chOff x="15059726" y="58706196"/>
            <a:chExt cx="362380" cy="1952809"/>
          </a:xfrm>
        </xdr:grpSpPr>
        <xdr:pic>
          <xdr:nvPicPr>
            <xdr:cNvPr id="166" name="Picture 4"/>
            <xdr:cNvPicPr>
              <a:picLocks noChangeAspect="1"/>
            </xdr:cNvPicPr>
          </xdr:nvPicPr>
          <xdr:blipFill>
            <a:blip xmlns:r="http://schemas.openxmlformats.org/officeDocument/2006/relationships" r:embed="rId4"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5059726" y="58706196"/>
              <a:ext cx="275395" cy="272876"/>
            </a:xfrm>
            <a:prstGeom prst="rect">
              <a:avLst/>
            </a:prstGeom>
          </xdr:spPr>
        </xdr:pic>
        <xdr:pic>
          <xdr:nvPicPr>
            <xdr:cNvPr id="167" name="Picture 6"/>
            <xdr:cNvPicPr>
              <a:picLocks noChangeAspect="1"/>
            </xdr:cNvPicPr>
          </xdr:nvPicPr>
          <xdr:blipFill>
            <a:blip xmlns:r="http://schemas.openxmlformats.org/officeDocument/2006/relationships" r:embed="rId5" cstate="print">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15097864" y="59391347"/>
              <a:ext cx="230816" cy="230816"/>
            </a:xfrm>
            <a:prstGeom prst="rect">
              <a:avLst/>
            </a:prstGeom>
          </xdr:spPr>
        </xdr:pic>
        <xdr:pic>
          <xdr:nvPicPr>
            <xdr:cNvPr id="168" name="Imagen 167"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074185" y="60358802"/>
              <a:ext cx="298631" cy="30020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9" name="Imagen 168" descr="http://www.indytranslations.com/images/interpreter-icon.png"/>
            <xdr:cNvPicPr>
              <a:picLocks noChangeAspect="1" noChangeArrowheads="1"/>
            </xdr:cNvPicPr>
          </xdr:nvPicPr>
          <xdr:blipFill>
            <a:blip xmlns:r="http://schemas.openxmlformats.org/officeDocument/2006/relationships" r:embed="rId7" cstate="print">
              <a:duotone>
                <a:schemeClr val="accent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5074746" y="59689208"/>
              <a:ext cx="347360" cy="34915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0" name="Imagen 169" descr="https://www.benenden.co.uk/media/817351/doctor_suitecase.png"/>
            <xdr:cNvPicPr>
              <a:picLocks noChangeAspect="1" noChangeArrowheads="1"/>
            </xdr:cNvPicPr>
          </xdr:nvPicPr>
          <xdr:blipFill>
            <a:blip xmlns:r="http://schemas.openxmlformats.org/officeDocument/2006/relationships" r:embed="rId8" cstate="print">
              <a:duotone>
                <a:schemeClr val="accent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5088110" y="59034996"/>
              <a:ext cx="259358" cy="25966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1" name="Imagen 170" descr="https://cdn3.iconfinder.com/data/icons/business-office-2/512/calendar_estimate_milestones-512.pn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062115" y="59995857"/>
              <a:ext cx="350822" cy="345069"/>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72" name="Grupo 171"/>
          <xdr:cNvGrpSpPr/>
        </xdr:nvGrpSpPr>
        <xdr:grpSpPr>
          <a:xfrm>
            <a:off x="14911895" y="62414405"/>
            <a:ext cx="362380" cy="1980343"/>
            <a:chOff x="15059726" y="58706196"/>
            <a:chExt cx="362380" cy="1952809"/>
          </a:xfrm>
        </xdr:grpSpPr>
        <xdr:pic>
          <xdr:nvPicPr>
            <xdr:cNvPr id="173" name="Picture 4"/>
            <xdr:cNvPicPr>
              <a:picLocks noChangeAspect="1"/>
            </xdr:cNvPicPr>
          </xdr:nvPicPr>
          <xdr:blipFill>
            <a:blip xmlns:r="http://schemas.openxmlformats.org/officeDocument/2006/relationships" r:embed="rId4"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5059726" y="58706196"/>
              <a:ext cx="275395" cy="272876"/>
            </a:xfrm>
            <a:prstGeom prst="rect">
              <a:avLst/>
            </a:prstGeom>
          </xdr:spPr>
        </xdr:pic>
        <xdr:pic>
          <xdr:nvPicPr>
            <xdr:cNvPr id="174" name="Picture 6"/>
            <xdr:cNvPicPr>
              <a:picLocks noChangeAspect="1"/>
            </xdr:cNvPicPr>
          </xdr:nvPicPr>
          <xdr:blipFill>
            <a:blip xmlns:r="http://schemas.openxmlformats.org/officeDocument/2006/relationships" r:embed="rId5" cstate="print">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15097864" y="59391347"/>
              <a:ext cx="230816" cy="230816"/>
            </a:xfrm>
            <a:prstGeom prst="rect">
              <a:avLst/>
            </a:prstGeom>
          </xdr:spPr>
        </xdr:pic>
        <xdr:pic>
          <xdr:nvPicPr>
            <xdr:cNvPr id="175" name="Imagen 174"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074185" y="60358802"/>
              <a:ext cx="298631" cy="30020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6" name="Imagen 175" descr="http://www.indytranslations.com/images/interpreter-icon.png"/>
            <xdr:cNvPicPr>
              <a:picLocks noChangeAspect="1" noChangeArrowheads="1"/>
            </xdr:cNvPicPr>
          </xdr:nvPicPr>
          <xdr:blipFill>
            <a:blip xmlns:r="http://schemas.openxmlformats.org/officeDocument/2006/relationships" r:embed="rId7" cstate="print">
              <a:duotone>
                <a:schemeClr val="accent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5074746" y="59689208"/>
              <a:ext cx="347360" cy="34915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7" name="Imagen 176" descr="https://www.benenden.co.uk/media/817351/doctor_suitecase.png"/>
            <xdr:cNvPicPr>
              <a:picLocks noChangeAspect="1" noChangeArrowheads="1"/>
            </xdr:cNvPicPr>
          </xdr:nvPicPr>
          <xdr:blipFill>
            <a:blip xmlns:r="http://schemas.openxmlformats.org/officeDocument/2006/relationships" r:embed="rId8" cstate="print">
              <a:duotone>
                <a:schemeClr val="accent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5088110" y="59034996"/>
              <a:ext cx="259358" cy="25966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8" name="Imagen 177" descr="https://cdn3.iconfinder.com/data/icons/business-office-2/512/calendar_estimate_milestones-512.pn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062115" y="59995857"/>
              <a:ext cx="350822" cy="345069"/>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79" name="Grupo 178"/>
          <xdr:cNvGrpSpPr/>
        </xdr:nvGrpSpPr>
        <xdr:grpSpPr>
          <a:xfrm>
            <a:off x="14911891" y="65135331"/>
            <a:ext cx="362380" cy="1980343"/>
            <a:chOff x="15059726" y="58706196"/>
            <a:chExt cx="362380" cy="1952809"/>
          </a:xfrm>
        </xdr:grpSpPr>
        <xdr:pic>
          <xdr:nvPicPr>
            <xdr:cNvPr id="180" name="Picture 4"/>
            <xdr:cNvPicPr>
              <a:picLocks noChangeAspect="1"/>
            </xdr:cNvPicPr>
          </xdr:nvPicPr>
          <xdr:blipFill>
            <a:blip xmlns:r="http://schemas.openxmlformats.org/officeDocument/2006/relationships" r:embed="rId4"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5059726" y="58706196"/>
              <a:ext cx="275395" cy="272876"/>
            </a:xfrm>
            <a:prstGeom prst="rect">
              <a:avLst/>
            </a:prstGeom>
          </xdr:spPr>
        </xdr:pic>
        <xdr:pic>
          <xdr:nvPicPr>
            <xdr:cNvPr id="181" name="Picture 6"/>
            <xdr:cNvPicPr>
              <a:picLocks noChangeAspect="1"/>
            </xdr:cNvPicPr>
          </xdr:nvPicPr>
          <xdr:blipFill>
            <a:blip xmlns:r="http://schemas.openxmlformats.org/officeDocument/2006/relationships" r:embed="rId5" cstate="print">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15097864" y="59391347"/>
              <a:ext cx="230816" cy="230816"/>
            </a:xfrm>
            <a:prstGeom prst="rect">
              <a:avLst/>
            </a:prstGeom>
          </xdr:spPr>
        </xdr:pic>
        <xdr:pic>
          <xdr:nvPicPr>
            <xdr:cNvPr id="182" name="Imagen 181"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074185" y="60358802"/>
              <a:ext cx="298631" cy="30020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3" name="Imagen 182" descr="http://www.indytranslations.com/images/interpreter-icon.png"/>
            <xdr:cNvPicPr>
              <a:picLocks noChangeAspect="1" noChangeArrowheads="1"/>
            </xdr:cNvPicPr>
          </xdr:nvPicPr>
          <xdr:blipFill>
            <a:blip xmlns:r="http://schemas.openxmlformats.org/officeDocument/2006/relationships" r:embed="rId7" cstate="print">
              <a:duotone>
                <a:schemeClr val="accent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5074746" y="59689208"/>
              <a:ext cx="347360" cy="34915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4" name="Imagen 183" descr="https://www.benenden.co.uk/media/817351/doctor_suitecase.png"/>
            <xdr:cNvPicPr>
              <a:picLocks noChangeAspect="1" noChangeArrowheads="1"/>
            </xdr:cNvPicPr>
          </xdr:nvPicPr>
          <xdr:blipFill>
            <a:blip xmlns:r="http://schemas.openxmlformats.org/officeDocument/2006/relationships" r:embed="rId8" cstate="print">
              <a:duotone>
                <a:schemeClr val="accent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5088110" y="59034996"/>
              <a:ext cx="259358" cy="25966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5" name="Imagen 184" descr="https://cdn3.iconfinder.com/data/icons/business-office-2/512/calendar_estimate_milestones-512.pn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062115" y="59995857"/>
              <a:ext cx="350822" cy="345069"/>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86" name="Grupo 185"/>
          <xdr:cNvGrpSpPr/>
        </xdr:nvGrpSpPr>
        <xdr:grpSpPr>
          <a:xfrm>
            <a:off x="14911891" y="67529747"/>
            <a:ext cx="362380" cy="1980342"/>
            <a:chOff x="15059726" y="58706196"/>
            <a:chExt cx="362380" cy="1952809"/>
          </a:xfrm>
        </xdr:grpSpPr>
        <xdr:pic>
          <xdr:nvPicPr>
            <xdr:cNvPr id="187" name="Picture 4"/>
            <xdr:cNvPicPr>
              <a:picLocks noChangeAspect="1"/>
            </xdr:cNvPicPr>
          </xdr:nvPicPr>
          <xdr:blipFill>
            <a:blip xmlns:r="http://schemas.openxmlformats.org/officeDocument/2006/relationships" r:embed="rId4"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5059726" y="58706196"/>
              <a:ext cx="275395" cy="272876"/>
            </a:xfrm>
            <a:prstGeom prst="rect">
              <a:avLst/>
            </a:prstGeom>
          </xdr:spPr>
        </xdr:pic>
        <xdr:pic>
          <xdr:nvPicPr>
            <xdr:cNvPr id="188" name="Picture 6"/>
            <xdr:cNvPicPr>
              <a:picLocks noChangeAspect="1"/>
            </xdr:cNvPicPr>
          </xdr:nvPicPr>
          <xdr:blipFill>
            <a:blip xmlns:r="http://schemas.openxmlformats.org/officeDocument/2006/relationships" r:embed="rId5" cstate="print">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15097864" y="59391347"/>
              <a:ext cx="230816" cy="230816"/>
            </a:xfrm>
            <a:prstGeom prst="rect">
              <a:avLst/>
            </a:prstGeom>
          </xdr:spPr>
        </xdr:pic>
        <xdr:pic>
          <xdr:nvPicPr>
            <xdr:cNvPr id="189" name="Imagen 188"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074185" y="60358802"/>
              <a:ext cx="298631" cy="30020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0" name="Imagen 189" descr="http://www.indytranslations.com/images/interpreter-icon.png"/>
            <xdr:cNvPicPr>
              <a:picLocks noChangeAspect="1" noChangeArrowheads="1"/>
            </xdr:cNvPicPr>
          </xdr:nvPicPr>
          <xdr:blipFill>
            <a:blip xmlns:r="http://schemas.openxmlformats.org/officeDocument/2006/relationships" r:embed="rId7" cstate="print">
              <a:duotone>
                <a:schemeClr val="accent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5074746" y="59689208"/>
              <a:ext cx="347360" cy="34915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1" name="Imagen 190" descr="https://www.benenden.co.uk/media/817351/doctor_suitecase.png"/>
            <xdr:cNvPicPr>
              <a:picLocks noChangeAspect="1" noChangeArrowheads="1"/>
            </xdr:cNvPicPr>
          </xdr:nvPicPr>
          <xdr:blipFill>
            <a:blip xmlns:r="http://schemas.openxmlformats.org/officeDocument/2006/relationships" r:embed="rId8" cstate="print">
              <a:duotone>
                <a:schemeClr val="accent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5088110" y="59034996"/>
              <a:ext cx="259358" cy="25966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2" name="Imagen 191" descr="https://cdn3.iconfinder.com/data/icons/business-office-2/512/calendar_estimate_milestones-512.pn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062115" y="59995857"/>
              <a:ext cx="350822" cy="345069"/>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93" name="Grupo 192"/>
          <xdr:cNvGrpSpPr/>
        </xdr:nvGrpSpPr>
        <xdr:grpSpPr>
          <a:xfrm>
            <a:off x="14938726" y="72278287"/>
            <a:ext cx="362380" cy="1980342"/>
            <a:chOff x="15059726" y="58706196"/>
            <a:chExt cx="362380" cy="1952809"/>
          </a:xfrm>
        </xdr:grpSpPr>
        <xdr:pic>
          <xdr:nvPicPr>
            <xdr:cNvPr id="194" name="Picture 4"/>
            <xdr:cNvPicPr>
              <a:picLocks noChangeAspect="1"/>
            </xdr:cNvPicPr>
          </xdr:nvPicPr>
          <xdr:blipFill>
            <a:blip xmlns:r="http://schemas.openxmlformats.org/officeDocument/2006/relationships" r:embed="rId4"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5059726" y="58706196"/>
              <a:ext cx="275395" cy="272876"/>
            </a:xfrm>
            <a:prstGeom prst="rect">
              <a:avLst/>
            </a:prstGeom>
          </xdr:spPr>
        </xdr:pic>
        <xdr:pic>
          <xdr:nvPicPr>
            <xdr:cNvPr id="195" name="Picture 6"/>
            <xdr:cNvPicPr>
              <a:picLocks noChangeAspect="1"/>
            </xdr:cNvPicPr>
          </xdr:nvPicPr>
          <xdr:blipFill>
            <a:blip xmlns:r="http://schemas.openxmlformats.org/officeDocument/2006/relationships" r:embed="rId5" cstate="print">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15097864" y="59391347"/>
              <a:ext cx="230816" cy="230816"/>
            </a:xfrm>
            <a:prstGeom prst="rect">
              <a:avLst/>
            </a:prstGeom>
          </xdr:spPr>
        </xdr:pic>
        <xdr:pic>
          <xdr:nvPicPr>
            <xdr:cNvPr id="196" name="Imagen 195"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074185" y="60358802"/>
              <a:ext cx="298631" cy="30020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7" name="Imagen 196" descr="http://www.indytranslations.com/images/interpreter-icon.png"/>
            <xdr:cNvPicPr>
              <a:picLocks noChangeAspect="1" noChangeArrowheads="1"/>
            </xdr:cNvPicPr>
          </xdr:nvPicPr>
          <xdr:blipFill>
            <a:blip xmlns:r="http://schemas.openxmlformats.org/officeDocument/2006/relationships" r:embed="rId7" cstate="print">
              <a:duotone>
                <a:schemeClr val="accent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5074746" y="59689208"/>
              <a:ext cx="347360" cy="34915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8" name="Imagen 197" descr="https://www.benenden.co.uk/media/817351/doctor_suitecase.png"/>
            <xdr:cNvPicPr>
              <a:picLocks noChangeAspect="1" noChangeArrowheads="1"/>
            </xdr:cNvPicPr>
          </xdr:nvPicPr>
          <xdr:blipFill>
            <a:blip xmlns:r="http://schemas.openxmlformats.org/officeDocument/2006/relationships" r:embed="rId8" cstate="print">
              <a:duotone>
                <a:schemeClr val="accent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5088110" y="59034996"/>
              <a:ext cx="259358" cy="25966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9" name="Imagen 198" descr="https://cdn3.iconfinder.com/data/icons/business-office-2/512/calendar_estimate_milestones-512.pn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062115" y="59995857"/>
              <a:ext cx="350822" cy="345069"/>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96" name="Grupo 95"/>
          <xdr:cNvGrpSpPr/>
        </xdr:nvGrpSpPr>
        <xdr:grpSpPr>
          <a:xfrm>
            <a:off x="14911895" y="60033073"/>
            <a:ext cx="362380" cy="1980343"/>
            <a:chOff x="15059726" y="58706196"/>
            <a:chExt cx="362380" cy="1952809"/>
          </a:xfrm>
        </xdr:grpSpPr>
        <xdr:pic>
          <xdr:nvPicPr>
            <xdr:cNvPr id="97" name="Picture 4"/>
            <xdr:cNvPicPr>
              <a:picLocks noChangeAspect="1"/>
            </xdr:cNvPicPr>
          </xdr:nvPicPr>
          <xdr:blipFill>
            <a:blip xmlns:r="http://schemas.openxmlformats.org/officeDocument/2006/relationships" r:embed="rId4"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5059726" y="58706196"/>
              <a:ext cx="275395" cy="272876"/>
            </a:xfrm>
            <a:prstGeom prst="rect">
              <a:avLst/>
            </a:prstGeom>
          </xdr:spPr>
        </xdr:pic>
        <xdr:pic>
          <xdr:nvPicPr>
            <xdr:cNvPr id="98" name="Picture 6"/>
            <xdr:cNvPicPr>
              <a:picLocks noChangeAspect="1"/>
            </xdr:cNvPicPr>
          </xdr:nvPicPr>
          <xdr:blipFill>
            <a:blip xmlns:r="http://schemas.openxmlformats.org/officeDocument/2006/relationships" r:embed="rId5" cstate="print">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15097864" y="59391347"/>
              <a:ext cx="230816" cy="230816"/>
            </a:xfrm>
            <a:prstGeom prst="rect">
              <a:avLst/>
            </a:prstGeom>
          </xdr:spPr>
        </xdr:pic>
        <xdr:pic>
          <xdr:nvPicPr>
            <xdr:cNvPr id="99" name="Imagen 98"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074185" y="60358802"/>
              <a:ext cx="298631" cy="30020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0" name="Imagen 99" descr="http://www.indytranslations.com/images/interpreter-icon.png"/>
            <xdr:cNvPicPr>
              <a:picLocks noChangeAspect="1" noChangeArrowheads="1"/>
            </xdr:cNvPicPr>
          </xdr:nvPicPr>
          <xdr:blipFill>
            <a:blip xmlns:r="http://schemas.openxmlformats.org/officeDocument/2006/relationships" r:embed="rId7" cstate="print">
              <a:duotone>
                <a:schemeClr val="accent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5074746" y="59689208"/>
              <a:ext cx="347360" cy="34915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1" name="Imagen 100" descr="https://www.benenden.co.uk/media/817351/doctor_suitecase.png"/>
            <xdr:cNvPicPr>
              <a:picLocks noChangeAspect="1" noChangeArrowheads="1"/>
            </xdr:cNvPicPr>
          </xdr:nvPicPr>
          <xdr:blipFill>
            <a:blip xmlns:r="http://schemas.openxmlformats.org/officeDocument/2006/relationships" r:embed="rId8" cstate="print">
              <a:duotone>
                <a:schemeClr val="accent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5088110" y="59034996"/>
              <a:ext cx="259358" cy="25966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2" name="Imagen 101" descr="https://cdn3.iconfinder.com/data/icons/business-office-2/512/calendar_estimate_milestones-512.pn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062115" y="59995857"/>
              <a:ext cx="350822" cy="345069"/>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03" name="Grupo 102"/>
          <xdr:cNvGrpSpPr/>
        </xdr:nvGrpSpPr>
        <xdr:grpSpPr>
          <a:xfrm>
            <a:off x="14938726" y="69896956"/>
            <a:ext cx="362380" cy="1980342"/>
            <a:chOff x="15059726" y="58706196"/>
            <a:chExt cx="362380" cy="1952809"/>
          </a:xfrm>
        </xdr:grpSpPr>
        <xdr:pic>
          <xdr:nvPicPr>
            <xdr:cNvPr id="104" name="Picture 4"/>
            <xdr:cNvPicPr>
              <a:picLocks noChangeAspect="1"/>
            </xdr:cNvPicPr>
          </xdr:nvPicPr>
          <xdr:blipFill>
            <a:blip xmlns:r="http://schemas.openxmlformats.org/officeDocument/2006/relationships" r:embed="rId4"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5059726" y="58706196"/>
              <a:ext cx="275395" cy="272876"/>
            </a:xfrm>
            <a:prstGeom prst="rect">
              <a:avLst/>
            </a:prstGeom>
          </xdr:spPr>
        </xdr:pic>
        <xdr:pic>
          <xdr:nvPicPr>
            <xdr:cNvPr id="105" name="Picture 6"/>
            <xdr:cNvPicPr>
              <a:picLocks noChangeAspect="1"/>
            </xdr:cNvPicPr>
          </xdr:nvPicPr>
          <xdr:blipFill>
            <a:blip xmlns:r="http://schemas.openxmlformats.org/officeDocument/2006/relationships" r:embed="rId5" cstate="print">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15097864" y="59391347"/>
              <a:ext cx="230816" cy="230816"/>
            </a:xfrm>
            <a:prstGeom prst="rect">
              <a:avLst/>
            </a:prstGeom>
          </xdr:spPr>
        </xdr:pic>
        <xdr:pic>
          <xdr:nvPicPr>
            <xdr:cNvPr id="106" name="Imagen 105"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074185" y="60358802"/>
              <a:ext cx="298631" cy="30020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7" name="Imagen 106" descr="http://www.indytranslations.com/images/interpreter-icon.png"/>
            <xdr:cNvPicPr>
              <a:picLocks noChangeAspect="1" noChangeArrowheads="1"/>
            </xdr:cNvPicPr>
          </xdr:nvPicPr>
          <xdr:blipFill>
            <a:blip xmlns:r="http://schemas.openxmlformats.org/officeDocument/2006/relationships" r:embed="rId7" cstate="print">
              <a:duotone>
                <a:schemeClr val="accent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5074746" y="59689208"/>
              <a:ext cx="347360" cy="34915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8" name="Imagen 107" descr="https://www.benenden.co.uk/media/817351/doctor_suitecase.png"/>
            <xdr:cNvPicPr>
              <a:picLocks noChangeAspect="1" noChangeArrowheads="1"/>
            </xdr:cNvPicPr>
          </xdr:nvPicPr>
          <xdr:blipFill>
            <a:blip xmlns:r="http://schemas.openxmlformats.org/officeDocument/2006/relationships" r:embed="rId8" cstate="print">
              <a:duotone>
                <a:schemeClr val="accent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5088110" y="59034996"/>
              <a:ext cx="259358" cy="25966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9" name="Imagen 108" descr="https://cdn3.iconfinder.com/data/icons/business-office-2/512/calendar_estimate_milestones-512.pn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062115" y="59995857"/>
              <a:ext cx="350822" cy="345069"/>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16</xdr:col>
      <xdr:colOff>134155</xdr:colOff>
      <xdr:row>178</xdr:row>
      <xdr:rowOff>36588</xdr:rowOff>
    </xdr:from>
    <xdr:to>
      <xdr:col>16</xdr:col>
      <xdr:colOff>496535</xdr:colOff>
      <xdr:row>183</xdr:row>
      <xdr:rowOff>316036</xdr:rowOff>
    </xdr:to>
    <xdr:grpSp>
      <xdr:nvGrpSpPr>
        <xdr:cNvPr id="110" name="Grupo 109"/>
        <xdr:cNvGrpSpPr/>
      </xdr:nvGrpSpPr>
      <xdr:grpSpPr>
        <a:xfrm>
          <a:off x="18787280" y="87468151"/>
          <a:ext cx="362380" cy="1966166"/>
          <a:chOff x="15059726" y="58706196"/>
          <a:chExt cx="362380" cy="1952809"/>
        </a:xfrm>
      </xdr:grpSpPr>
      <xdr:pic>
        <xdr:nvPicPr>
          <xdr:cNvPr id="111" name="Picture 4"/>
          <xdr:cNvPicPr>
            <a:picLocks noChangeAspect="1"/>
          </xdr:cNvPicPr>
        </xdr:nvPicPr>
        <xdr:blipFill>
          <a:blip xmlns:r="http://schemas.openxmlformats.org/officeDocument/2006/relationships" r:embed="rId4"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5059726" y="58706196"/>
            <a:ext cx="275395" cy="272876"/>
          </a:xfrm>
          <a:prstGeom prst="rect">
            <a:avLst/>
          </a:prstGeom>
        </xdr:spPr>
      </xdr:pic>
      <xdr:pic>
        <xdr:nvPicPr>
          <xdr:cNvPr id="112" name="Picture 6"/>
          <xdr:cNvPicPr>
            <a:picLocks noChangeAspect="1"/>
          </xdr:cNvPicPr>
        </xdr:nvPicPr>
        <xdr:blipFill>
          <a:blip xmlns:r="http://schemas.openxmlformats.org/officeDocument/2006/relationships" r:embed="rId5" cstate="print">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15097864" y="59391347"/>
            <a:ext cx="230816" cy="230816"/>
          </a:xfrm>
          <a:prstGeom prst="rect">
            <a:avLst/>
          </a:prstGeom>
        </xdr:spPr>
      </xdr:pic>
      <xdr:pic>
        <xdr:nvPicPr>
          <xdr:cNvPr id="113" name="Imagen 112"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074185" y="60358802"/>
            <a:ext cx="298631" cy="30020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4" name="Imagen 113" descr="http://www.indytranslations.com/images/interpreter-icon.png"/>
          <xdr:cNvPicPr>
            <a:picLocks noChangeAspect="1" noChangeArrowheads="1"/>
          </xdr:cNvPicPr>
        </xdr:nvPicPr>
        <xdr:blipFill>
          <a:blip xmlns:r="http://schemas.openxmlformats.org/officeDocument/2006/relationships" r:embed="rId7" cstate="print">
            <a:duotone>
              <a:schemeClr val="accent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5074746" y="59689208"/>
            <a:ext cx="347360" cy="34915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5" name="Imagen 114" descr="https://www.benenden.co.uk/media/817351/doctor_suitecase.png"/>
          <xdr:cNvPicPr>
            <a:picLocks noChangeAspect="1" noChangeArrowheads="1"/>
          </xdr:cNvPicPr>
        </xdr:nvPicPr>
        <xdr:blipFill>
          <a:blip xmlns:r="http://schemas.openxmlformats.org/officeDocument/2006/relationships" r:embed="rId8" cstate="print">
            <a:duotone>
              <a:schemeClr val="accent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5088110" y="59034996"/>
            <a:ext cx="259358" cy="25966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6" name="Imagen 115" descr="https://cdn3.iconfinder.com/data/icons/business-office-2/512/calendar_estimate_milestones-512.pn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062115" y="59995857"/>
            <a:ext cx="350822" cy="345069"/>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16</xdr:col>
      <xdr:colOff>134155</xdr:colOff>
      <xdr:row>171</xdr:row>
      <xdr:rowOff>51069</xdr:rowOff>
    </xdr:from>
    <xdr:to>
      <xdr:col>16</xdr:col>
      <xdr:colOff>496535</xdr:colOff>
      <xdr:row>177</xdr:row>
      <xdr:rowOff>3493</xdr:rowOff>
    </xdr:to>
    <xdr:grpSp>
      <xdr:nvGrpSpPr>
        <xdr:cNvPr id="118" name="Grupo 117"/>
        <xdr:cNvGrpSpPr/>
      </xdr:nvGrpSpPr>
      <xdr:grpSpPr>
        <a:xfrm>
          <a:off x="18787280" y="85121225"/>
          <a:ext cx="362380" cy="1976487"/>
          <a:chOff x="15059726" y="58706196"/>
          <a:chExt cx="362380" cy="1952809"/>
        </a:xfrm>
      </xdr:grpSpPr>
      <xdr:pic>
        <xdr:nvPicPr>
          <xdr:cNvPr id="119" name="Picture 4"/>
          <xdr:cNvPicPr>
            <a:picLocks noChangeAspect="1"/>
          </xdr:cNvPicPr>
        </xdr:nvPicPr>
        <xdr:blipFill>
          <a:blip xmlns:r="http://schemas.openxmlformats.org/officeDocument/2006/relationships" r:embed="rId4"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5059726" y="58706196"/>
            <a:ext cx="275395" cy="272876"/>
          </a:xfrm>
          <a:prstGeom prst="rect">
            <a:avLst/>
          </a:prstGeom>
        </xdr:spPr>
      </xdr:pic>
      <xdr:pic>
        <xdr:nvPicPr>
          <xdr:cNvPr id="120" name="Picture 6"/>
          <xdr:cNvPicPr>
            <a:picLocks noChangeAspect="1"/>
          </xdr:cNvPicPr>
        </xdr:nvPicPr>
        <xdr:blipFill>
          <a:blip xmlns:r="http://schemas.openxmlformats.org/officeDocument/2006/relationships" r:embed="rId5" cstate="print">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15097864" y="59391347"/>
            <a:ext cx="230816" cy="230816"/>
          </a:xfrm>
          <a:prstGeom prst="rect">
            <a:avLst/>
          </a:prstGeom>
        </xdr:spPr>
      </xdr:pic>
      <xdr:pic>
        <xdr:nvPicPr>
          <xdr:cNvPr id="121" name="Imagen 120"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074185" y="60358802"/>
            <a:ext cx="298631" cy="30020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2" name="Imagen 121" descr="http://www.indytranslations.com/images/interpreter-icon.png"/>
          <xdr:cNvPicPr>
            <a:picLocks noChangeAspect="1" noChangeArrowheads="1"/>
          </xdr:cNvPicPr>
        </xdr:nvPicPr>
        <xdr:blipFill>
          <a:blip xmlns:r="http://schemas.openxmlformats.org/officeDocument/2006/relationships" r:embed="rId7" cstate="print">
            <a:duotone>
              <a:schemeClr val="accent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5074746" y="59689208"/>
            <a:ext cx="347360" cy="34915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3" name="Imagen 122" descr="https://www.benenden.co.uk/media/817351/doctor_suitecase.png"/>
          <xdr:cNvPicPr>
            <a:picLocks noChangeAspect="1" noChangeArrowheads="1"/>
          </xdr:cNvPicPr>
        </xdr:nvPicPr>
        <xdr:blipFill>
          <a:blip xmlns:r="http://schemas.openxmlformats.org/officeDocument/2006/relationships" r:embed="rId8" cstate="print">
            <a:duotone>
              <a:schemeClr val="accent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5088110" y="59034996"/>
            <a:ext cx="259358" cy="25966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4" name="Imagen 123" descr="https://cdn3.iconfinder.com/data/icons/business-office-2/512/calendar_estimate_milestones-512.pn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062115" y="59995857"/>
            <a:ext cx="350822" cy="345069"/>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16</xdr:col>
      <xdr:colOff>134155</xdr:colOff>
      <xdr:row>178</xdr:row>
      <xdr:rowOff>51069</xdr:rowOff>
    </xdr:from>
    <xdr:to>
      <xdr:col>16</xdr:col>
      <xdr:colOff>496535</xdr:colOff>
      <xdr:row>184</xdr:row>
      <xdr:rowOff>3493</xdr:rowOff>
    </xdr:to>
    <xdr:grpSp>
      <xdr:nvGrpSpPr>
        <xdr:cNvPr id="125" name="Grupo 124"/>
        <xdr:cNvGrpSpPr/>
      </xdr:nvGrpSpPr>
      <xdr:grpSpPr>
        <a:xfrm>
          <a:off x="18787280" y="87482632"/>
          <a:ext cx="362380" cy="1976486"/>
          <a:chOff x="15059726" y="58706196"/>
          <a:chExt cx="362380" cy="1952809"/>
        </a:xfrm>
      </xdr:grpSpPr>
      <xdr:pic>
        <xdr:nvPicPr>
          <xdr:cNvPr id="126" name="Picture 4"/>
          <xdr:cNvPicPr>
            <a:picLocks noChangeAspect="1"/>
          </xdr:cNvPicPr>
        </xdr:nvPicPr>
        <xdr:blipFill>
          <a:blip xmlns:r="http://schemas.openxmlformats.org/officeDocument/2006/relationships" r:embed="rId4"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5059726" y="58706196"/>
            <a:ext cx="275395" cy="272876"/>
          </a:xfrm>
          <a:prstGeom prst="rect">
            <a:avLst/>
          </a:prstGeom>
        </xdr:spPr>
      </xdr:pic>
      <xdr:pic>
        <xdr:nvPicPr>
          <xdr:cNvPr id="127" name="Picture 6"/>
          <xdr:cNvPicPr>
            <a:picLocks noChangeAspect="1"/>
          </xdr:cNvPicPr>
        </xdr:nvPicPr>
        <xdr:blipFill>
          <a:blip xmlns:r="http://schemas.openxmlformats.org/officeDocument/2006/relationships" r:embed="rId5" cstate="print">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15097864" y="59391347"/>
            <a:ext cx="230816" cy="230816"/>
          </a:xfrm>
          <a:prstGeom prst="rect">
            <a:avLst/>
          </a:prstGeom>
        </xdr:spPr>
      </xdr:pic>
      <xdr:pic>
        <xdr:nvPicPr>
          <xdr:cNvPr id="128" name="Imagen 127"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074185" y="60358802"/>
            <a:ext cx="298631" cy="30020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9" name="Imagen 128" descr="http://www.indytranslations.com/images/interpreter-icon.png"/>
          <xdr:cNvPicPr>
            <a:picLocks noChangeAspect="1" noChangeArrowheads="1"/>
          </xdr:cNvPicPr>
        </xdr:nvPicPr>
        <xdr:blipFill>
          <a:blip xmlns:r="http://schemas.openxmlformats.org/officeDocument/2006/relationships" r:embed="rId7" cstate="print">
            <a:duotone>
              <a:schemeClr val="accent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5074746" y="59689208"/>
            <a:ext cx="347360" cy="34915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0" name="Imagen 129" descr="https://www.benenden.co.uk/media/817351/doctor_suitecase.png"/>
          <xdr:cNvPicPr>
            <a:picLocks noChangeAspect="1" noChangeArrowheads="1"/>
          </xdr:cNvPicPr>
        </xdr:nvPicPr>
        <xdr:blipFill>
          <a:blip xmlns:r="http://schemas.openxmlformats.org/officeDocument/2006/relationships" r:embed="rId8" cstate="print">
            <a:duotone>
              <a:schemeClr val="accent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5088110" y="59034996"/>
            <a:ext cx="259358" cy="25966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1" name="Imagen 130" descr="https://cdn3.iconfinder.com/data/icons/business-office-2/512/calendar_estimate_milestones-512.pn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062115" y="59995857"/>
            <a:ext cx="350822" cy="345069"/>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16</xdr:col>
      <xdr:colOff>134155</xdr:colOff>
      <xdr:row>185</xdr:row>
      <xdr:rowOff>51069</xdr:rowOff>
    </xdr:from>
    <xdr:to>
      <xdr:col>16</xdr:col>
      <xdr:colOff>496535</xdr:colOff>
      <xdr:row>191</xdr:row>
      <xdr:rowOff>3493</xdr:rowOff>
    </xdr:to>
    <xdr:grpSp>
      <xdr:nvGrpSpPr>
        <xdr:cNvPr id="132" name="Grupo 131"/>
        <xdr:cNvGrpSpPr/>
      </xdr:nvGrpSpPr>
      <xdr:grpSpPr>
        <a:xfrm>
          <a:off x="18787280" y="89844038"/>
          <a:ext cx="362380" cy="1976486"/>
          <a:chOff x="15059726" y="58706196"/>
          <a:chExt cx="362380" cy="1952809"/>
        </a:xfrm>
      </xdr:grpSpPr>
      <xdr:pic>
        <xdr:nvPicPr>
          <xdr:cNvPr id="133" name="Picture 4"/>
          <xdr:cNvPicPr>
            <a:picLocks noChangeAspect="1"/>
          </xdr:cNvPicPr>
        </xdr:nvPicPr>
        <xdr:blipFill>
          <a:blip xmlns:r="http://schemas.openxmlformats.org/officeDocument/2006/relationships" r:embed="rId4"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5059726" y="58706196"/>
            <a:ext cx="275395" cy="272876"/>
          </a:xfrm>
          <a:prstGeom prst="rect">
            <a:avLst/>
          </a:prstGeom>
        </xdr:spPr>
      </xdr:pic>
      <xdr:pic>
        <xdr:nvPicPr>
          <xdr:cNvPr id="134" name="Picture 6"/>
          <xdr:cNvPicPr>
            <a:picLocks noChangeAspect="1"/>
          </xdr:cNvPicPr>
        </xdr:nvPicPr>
        <xdr:blipFill>
          <a:blip xmlns:r="http://schemas.openxmlformats.org/officeDocument/2006/relationships" r:embed="rId5" cstate="print">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15097864" y="59391347"/>
            <a:ext cx="230816" cy="230816"/>
          </a:xfrm>
          <a:prstGeom prst="rect">
            <a:avLst/>
          </a:prstGeom>
        </xdr:spPr>
      </xdr:pic>
      <xdr:pic>
        <xdr:nvPicPr>
          <xdr:cNvPr id="135" name="Imagen 134"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074185" y="60358802"/>
            <a:ext cx="298631" cy="30020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6" name="Imagen 135" descr="http://www.indytranslations.com/images/interpreter-icon.png"/>
          <xdr:cNvPicPr>
            <a:picLocks noChangeAspect="1" noChangeArrowheads="1"/>
          </xdr:cNvPicPr>
        </xdr:nvPicPr>
        <xdr:blipFill>
          <a:blip xmlns:r="http://schemas.openxmlformats.org/officeDocument/2006/relationships" r:embed="rId7" cstate="print">
            <a:duotone>
              <a:schemeClr val="accent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5074746" y="59689208"/>
            <a:ext cx="347360" cy="34915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7" name="Imagen 136" descr="https://www.benenden.co.uk/media/817351/doctor_suitecase.png"/>
          <xdr:cNvPicPr>
            <a:picLocks noChangeAspect="1" noChangeArrowheads="1"/>
          </xdr:cNvPicPr>
        </xdr:nvPicPr>
        <xdr:blipFill>
          <a:blip xmlns:r="http://schemas.openxmlformats.org/officeDocument/2006/relationships" r:embed="rId8" cstate="print">
            <a:duotone>
              <a:schemeClr val="accent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5088110" y="59034996"/>
            <a:ext cx="259358" cy="25966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8" name="Imagen 137" descr="https://cdn3.iconfinder.com/data/icons/business-office-2/512/calendar_estimate_milestones-512.pn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062115" y="59995857"/>
            <a:ext cx="350822" cy="345069"/>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42</xdr:col>
      <xdr:colOff>554935</xdr:colOff>
      <xdr:row>39</xdr:row>
      <xdr:rowOff>12411</xdr:rowOff>
    </xdr:from>
    <xdr:to>
      <xdr:col>58</xdr:col>
      <xdr:colOff>445366</xdr:colOff>
      <xdr:row>42</xdr:row>
      <xdr:rowOff>485775</xdr:rowOff>
    </xdr:to>
    <xdr:sp macro="" textlink="">
      <xdr:nvSpPr>
        <xdr:cNvPr id="77" name="Rectángulo 76"/>
        <xdr:cNvSpPr/>
      </xdr:nvSpPr>
      <xdr:spPr>
        <a:xfrm>
          <a:off x="72315457" y="23733802"/>
          <a:ext cx="14525800" cy="1707473"/>
        </a:xfrm>
        <a:prstGeom prst="rect">
          <a:avLst/>
        </a:prstGeom>
        <a:solidFill>
          <a:srgbClr val="385723">
            <a:alpha val="20000"/>
          </a:srgbClr>
        </a:soli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endParaRPr lang="es-CO" sz="1100"/>
        </a:p>
      </xdr:txBody>
    </xdr:sp>
    <xdr:clientData/>
  </xdr:twoCellAnchor>
  <xdr:twoCellAnchor>
    <xdr:from>
      <xdr:col>42</xdr:col>
      <xdr:colOff>579782</xdr:colOff>
      <xdr:row>42</xdr:row>
      <xdr:rowOff>649720</xdr:rowOff>
    </xdr:from>
    <xdr:to>
      <xdr:col>58</xdr:col>
      <xdr:colOff>441902</xdr:colOff>
      <xdr:row>44</xdr:row>
      <xdr:rowOff>326448</xdr:rowOff>
    </xdr:to>
    <xdr:sp macro="" textlink="">
      <xdr:nvSpPr>
        <xdr:cNvPr id="78" name="Rectángulo 77"/>
        <xdr:cNvSpPr/>
      </xdr:nvSpPr>
      <xdr:spPr>
        <a:xfrm>
          <a:off x="72398282" y="25674493"/>
          <a:ext cx="14513302" cy="1720273"/>
        </a:xfrm>
        <a:prstGeom prst="rect">
          <a:avLst/>
        </a:prstGeom>
        <a:solidFill>
          <a:srgbClr val="FFC000">
            <a:alpha val="18824"/>
          </a:srgbClr>
        </a:soli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endParaRPr lang="es-CO" sz="1100"/>
        </a:p>
      </xdr:txBody>
    </xdr:sp>
    <xdr:clientData/>
  </xdr:twoCellAnchor>
  <xdr:twoCellAnchor>
    <xdr:from>
      <xdr:col>42</xdr:col>
      <xdr:colOff>571500</xdr:colOff>
      <xdr:row>33</xdr:row>
      <xdr:rowOff>119785</xdr:rowOff>
    </xdr:from>
    <xdr:to>
      <xdr:col>58</xdr:col>
      <xdr:colOff>426983</xdr:colOff>
      <xdr:row>38</xdr:row>
      <xdr:rowOff>212148</xdr:rowOff>
    </xdr:to>
    <xdr:sp macro="" textlink="">
      <xdr:nvSpPr>
        <xdr:cNvPr id="76" name="Rectángulo 75"/>
        <xdr:cNvSpPr/>
      </xdr:nvSpPr>
      <xdr:spPr>
        <a:xfrm>
          <a:off x="72330879" y="21672561"/>
          <a:ext cx="14491138" cy="1714897"/>
        </a:xfrm>
        <a:prstGeom prst="rect">
          <a:avLst/>
        </a:prstGeom>
        <a:solidFill>
          <a:srgbClr val="7030A0">
            <a:alpha val="18824"/>
          </a:srgbClr>
        </a:soli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endParaRPr lang="es-CO" sz="1100"/>
        </a:p>
      </xdr:txBody>
    </xdr:sp>
    <xdr:clientData/>
  </xdr:twoCellAnchor>
  <xdr:twoCellAnchor>
    <xdr:from>
      <xdr:col>42</xdr:col>
      <xdr:colOff>571500</xdr:colOff>
      <xdr:row>25</xdr:row>
      <xdr:rowOff>111125</xdr:rowOff>
    </xdr:from>
    <xdr:to>
      <xdr:col>58</xdr:col>
      <xdr:colOff>426982</xdr:colOff>
      <xdr:row>32</xdr:row>
      <xdr:rowOff>238125</xdr:rowOff>
    </xdr:to>
    <xdr:sp macro="" textlink="">
      <xdr:nvSpPr>
        <xdr:cNvPr id="9" name="Rectángulo 8"/>
        <xdr:cNvSpPr/>
      </xdr:nvSpPr>
      <xdr:spPr>
        <a:xfrm>
          <a:off x="72330879" y="19798315"/>
          <a:ext cx="14491137" cy="1690413"/>
        </a:xfrm>
        <a:prstGeom prst="rect">
          <a:avLst/>
        </a:prstGeom>
        <a:solidFill>
          <a:srgbClr val="4472C4">
            <a:alpha val="20000"/>
          </a:srgbClr>
        </a:soli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13</xdr:col>
      <xdr:colOff>190594</xdr:colOff>
      <xdr:row>20</xdr:row>
      <xdr:rowOff>153888</xdr:rowOff>
    </xdr:from>
    <xdr:to>
      <xdr:col>13</xdr:col>
      <xdr:colOff>952500</xdr:colOff>
      <xdr:row>20</xdr:row>
      <xdr:rowOff>915317</xdr:rowOff>
    </xdr:to>
    <xdr:pic>
      <xdr:nvPicPr>
        <xdr:cNvPr id="16" name="Imagen 15"/>
        <xdr:cNvPicPr>
          <a:picLocks noChangeAspect="1"/>
        </xdr:cNvPicPr>
      </xdr:nvPicPr>
      <xdr:blipFill rotWithShape="1">
        <a:blip xmlns:r="http://schemas.openxmlformats.org/officeDocument/2006/relationships" r:embed="rId1"/>
        <a:srcRect l="18516" t="31643" r="51827" b="15842"/>
        <a:stretch/>
      </xdr:blipFill>
      <xdr:spPr>
        <a:xfrm>
          <a:off x="13874070" y="15300961"/>
          <a:ext cx="761906" cy="761429"/>
        </a:xfrm>
        <a:prstGeom prst="rect">
          <a:avLst/>
        </a:prstGeom>
      </xdr:spPr>
    </xdr:pic>
    <xdr:clientData/>
  </xdr:twoCellAnchor>
  <xdr:oneCellAnchor>
    <xdr:from>
      <xdr:col>9</xdr:col>
      <xdr:colOff>209025</xdr:colOff>
      <xdr:row>10</xdr:row>
      <xdr:rowOff>213081</xdr:rowOff>
    </xdr:from>
    <xdr:ext cx="743474" cy="736674"/>
    <xdr:pic>
      <xdr:nvPicPr>
        <xdr:cNvPr id="52" name="Picture 4"/>
        <xdr:cNvPicPr>
          <a:picLocks noChangeAspect="1"/>
        </xdr:cNvPicPr>
      </xdr:nvPicPr>
      <xdr:blipFill>
        <a:blip xmlns:r="http://schemas.openxmlformats.org/officeDocument/2006/relationships" r:embed="rId2"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432013" y="3604910"/>
          <a:ext cx="743474" cy="736674"/>
        </a:xfrm>
        <a:prstGeom prst="rect">
          <a:avLst/>
        </a:prstGeom>
      </xdr:spPr>
    </xdr:pic>
    <xdr:clientData/>
  </xdr:oneCellAnchor>
  <xdr:oneCellAnchor>
    <xdr:from>
      <xdr:col>9</xdr:col>
      <xdr:colOff>225204</xdr:colOff>
      <xdr:row>11</xdr:row>
      <xdr:rowOff>261229</xdr:rowOff>
    </xdr:from>
    <xdr:ext cx="727296" cy="728160"/>
    <xdr:pic>
      <xdr:nvPicPr>
        <xdr:cNvPr id="54" name="Imagen 53" descr="https://www.benenden.co.uk/media/817351/doctor_suitecase.png"/>
        <xdr:cNvPicPr>
          <a:picLocks noChangeAspect="1" noChangeArrowheads="1"/>
        </xdr:cNvPicPr>
      </xdr:nvPicPr>
      <xdr:blipFill>
        <a:blip xmlns:r="http://schemas.openxmlformats.org/officeDocument/2006/relationships" r:embed="rId3" cstate="print">
          <a:duotone>
            <a:schemeClr val="accent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9448192" y="4837875"/>
          <a:ext cx="727296" cy="72816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218700</xdr:colOff>
      <xdr:row>12</xdr:row>
      <xdr:rowOff>138642</xdr:rowOff>
    </xdr:from>
    <xdr:ext cx="790626" cy="790626"/>
    <xdr:pic>
      <xdr:nvPicPr>
        <xdr:cNvPr id="55" name="Picture 6"/>
        <xdr:cNvPicPr>
          <a:picLocks noChangeAspect="1"/>
        </xdr:cNvPicPr>
      </xdr:nvPicPr>
      <xdr:blipFill>
        <a:blip xmlns:r="http://schemas.openxmlformats.org/officeDocument/2006/relationships" r:embed="rId4" cstate="print">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9441688" y="5900105"/>
          <a:ext cx="790626" cy="790626"/>
        </a:xfrm>
        <a:prstGeom prst="rect">
          <a:avLst/>
        </a:prstGeom>
      </xdr:spPr>
    </xdr:pic>
    <xdr:clientData/>
  </xdr:oneCellAnchor>
  <xdr:oneCellAnchor>
    <xdr:from>
      <xdr:col>9</xdr:col>
      <xdr:colOff>254136</xdr:colOff>
      <xdr:row>13</xdr:row>
      <xdr:rowOff>107262</xdr:rowOff>
    </xdr:from>
    <xdr:ext cx="884217" cy="888773"/>
    <xdr:pic>
      <xdr:nvPicPr>
        <xdr:cNvPr id="56" name="Imagen 55" descr="http://www.indytranslations.com/images/interpreter-icon.png"/>
        <xdr:cNvPicPr>
          <a:picLocks noChangeAspect="1" noChangeArrowheads="1"/>
        </xdr:cNvPicPr>
      </xdr:nvPicPr>
      <xdr:blipFill>
        <a:blip xmlns:r="http://schemas.openxmlformats.org/officeDocument/2006/relationships" r:embed="rId5" cstate="print">
          <a:duotone>
            <a:schemeClr val="accent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9477124" y="7053542"/>
          <a:ext cx="884217" cy="88877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137791</xdr:colOff>
      <xdr:row>14</xdr:row>
      <xdr:rowOff>267753</xdr:rowOff>
    </xdr:from>
    <xdr:ext cx="538166" cy="532217"/>
    <xdr:pic>
      <xdr:nvPicPr>
        <xdr:cNvPr id="57" name="Imagen 56" descr="https://cdn3.iconfinder.com/data/icons/business-office-2/512/calendar_estimate_milestones-512.pn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160689" y="7974344"/>
          <a:ext cx="538166" cy="5322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317157</xdr:colOff>
      <xdr:row>16</xdr:row>
      <xdr:rowOff>110271</xdr:rowOff>
    </xdr:from>
    <xdr:ext cx="821196" cy="825521"/>
    <xdr:pic>
      <xdr:nvPicPr>
        <xdr:cNvPr id="60" name="Imagen 59"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540145" y="10611003"/>
          <a:ext cx="821196" cy="82552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5</xdr:col>
      <xdr:colOff>310646</xdr:colOff>
      <xdr:row>1</xdr:row>
      <xdr:rowOff>2772</xdr:rowOff>
    </xdr:from>
    <xdr:to>
      <xdr:col>6</xdr:col>
      <xdr:colOff>3422371</xdr:colOff>
      <xdr:row>5</xdr:row>
      <xdr:rowOff>159654</xdr:rowOff>
    </xdr:to>
    <xdr:pic>
      <xdr:nvPicPr>
        <xdr:cNvPr id="61" name="Imagen 60" descr="Encabezado2017"/>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48734" y="208213"/>
          <a:ext cx="4404438" cy="903941"/>
        </a:xfrm>
        <a:prstGeom prst="rect">
          <a:avLst/>
        </a:prstGeom>
        <a:noFill/>
        <a:ln>
          <a:noFill/>
        </a:ln>
      </xdr:spPr>
    </xdr:pic>
    <xdr:clientData/>
  </xdr:twoCellAnchor>
  <xdr:twoCellAnchor>
    <xdr:from>
      <xdr:col>3</xdr:col>
      <xdr:colOff>118443</xdr:colOff>
      <xdr:row>9</xdr:row>
      <xdr:rowOff>335358</xdr:rowOff>
    </xdr:from>
    <xdr:to>
      <xdr:col>9</xdr:col>
      <xdr:colOff>389657</xdr:colOff>
      <xdr:row>18</xdr:row>
      <xdr:rowOff>216476</xdr:rowOff>
    </xdr:to>
    <xdr:graphicFrame macro="">
      <xdr:nvGraphicFramePr>
        <xdr:cNvPr id="65" name="Gráfico 6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oneCellAnchor>
    <xdr:from>
      <xdr:col>9</xdr:col>
      <xdr:colOff>340243</xdr:colOff>
      <xdr:row>20</xdr:row>
      <xdr:rowOff>67921</xdr:rowOff>
    </xdr:from>
    <xdr:ext cx="1064825" cy="1070433"/>
    <xdr:pic>
      <xdr:nvPicPr>
        <xdr:cNvPr id="67" name="Imagen 66"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563231" y="15214994"/>
          <a:ext cx="1064825" cy="107043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4</xdr:col>
      <xdr:colOff>155138</xdr:colOff>
      <xdr:row>34</xdr:row>
      <xdr:rowOff>34935</xdr:rowOff>
    </xdr:from>
    <xdr:to>
      <xdr:col>15</xdr:col>
      <xdr:colOff>1049494</xdr:colOff>
      <xdr:row>40</xdr:row>
      <xdr:rowOff>74614</xdr:rowOff>
    </xdr:to>
    <xdr:sp macro="" textlink="">
      <xdr:nvSpPr>
        <xdr:cNvPr id="104" name="3 Rectángulo"/>
        <xdr:cNvSpPr/>
      </xdr:nvSpPr>
      <xdr:spPr>
        <a:xfrm>
          <a:off x="1027145" y="12605252"/>
          <a:ext cx="15034286" cy="2266651"/>
        </a:xfrm>
        <a:prstGeom prst="rect">
          <a:avLst/>
        </a:prstGeom>
      </xdr:spPr>
      <xdr:txBody>
        <a:bodyPr wrap="square">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s-CO" sz="1800" b="0" baseline="0">
              <a:solidFill>
                <a:schemeClr val="tx2"/>
              </a:solidFill>
              <a:latin typeface="Arial Black" panose="020B0A04020102020204" pitchFamily="34" charset="0"/>
            </a:rPr>
            <a:t>Ba=   </a:t>
          </a:r>
          <a:r>
            <a:rPr lang="es-CO" sz="1600" b="0" baseline="0">
              <a:solidFill>
                <a:schemeClr val="tx2"/>
              </a:solidFill>
              <a:latin typeface="Arial" panose="020B0604020202020204" pitchFamily="34" charset="0"/>
              <a:cs typeface="Arial" panose="020B0604020202020204" pitchFamily="34" charset="0"/>
            </a:rPr>
            <a:t>Boletos aereos </a:t>
          </a:r>
          <a:r>
            <a:rPr lang="es-CO" sz="1200" b="0" baseline="0">
              <a:solidFill>
                <a:schemeClr val="tx2"/>
              </a:solidFill>
              <a:latin typeface="Arial" panose="020B0604020202020204" pitchFamily="34" charset="0"/>
              <a:cs typeface="Arial" panose="020B0604020202020204" pitchFamily="34" charset="0"/>
            </a:rPr>
            <a:t>(incluye seguros si aplica)</a:t>
          </a:r>
        </a:p>
        <a:p>
          <a:pPr algn="l"/>
          <a:r>
            <a:rPr lang="es-CO" sz="1800" b="0" baseline="0">
              <a:solidFill>
                <a:schemeClr val="tx2"/>
              </a:solidFill>
              <a:latin typeface="Arial Black" panose="020B0A04020102020204" pitchFamily="34" charset="0"/>
            </a:rPr>
            <a:t>Gv=   </a:t>
          </a:r>
          <a:r>
            <a:rPr lang="es-CO" sz="1600" b="0" baseline="0">
              <a:solidFill>
                <a:schemeClr val="tx2"/>
              </a:solidFill>
              <a:latin typeface="Arial" panose="020B0604020202020204" pitchFamily="34" charset="0"/>
              <a:cs typeface="Arial" panose="020B0604020202020204" pitchFamily="34" charset="0"/>
            </a:rPr>
            <a:t>Gastos de viaje</a:t>
          </a:r>
        </a:p>
        <a:p>
          <a:pPr algn="l"/>
          <a:r>
            <a:rPr lang="es-CO" sz="1800" b="0" baseline="0">
              <a:solidFill>
                <a:schemeClr val="tx2"/>
              </a:solidFill>
              <a:latin typeface="Arial Black" panose="020B0A04020102020204" pitchFamily="34" charset="0"/>
            </a:rPr>
            <a:t>Lg=   </a:t>
          </a:r>
          <a:r>
            <a:rPr lang="es-CO" sz="1600" b="0" baseline="0">
              <a:solidFill>
                <a:schemeClr val="tx2"/>
              </a:solidFill>
              <a:latin typeface="Arial" panose="020B0604020202020204" pitchFamily="34" charset="0"/>
              <a:cs typeface="Arial" panose="020B0604020202020204" pitchFamily="34" charset="0"/>
            </a:rPr>
            <a:t>Logística</a:t>
          </a:r>
        </a:p>
        <a:p>
          <a:pPr algn="l"/>
          <a:endParaRPr lang="es-CO" sz="1600" b="0">
            <a:solidFill>
              <a:schemeClr val="tx2"/>
            </a:solidFill>
            <a:latin typeface="Arial Black" panose="020B0A04020102020204" pitchFamily="34" charset="0"/>
          </a:endParaRPr>
        </a:p>
        <a:p>
          <a:pPr algn="l"/>
          <a:r>
            <a:rPr lang="es-CO" sz="1800" b="0">
              <a:solidFill>
                <a:schemeClr val="tx2"/>
              </a:solidFill>
              <a:latin typeface="Arial Black" panose="020B0A04020102020204" pitchFamily="34" charset="0"/>
            </a:rPr>
            <a:t>n=     </a:t>
          </a:r>
          <a:r>
            <a:rPr lang="es-CO" sz="1600" b="0">
              <a:solidFill>
                <a:schemeClr val="tx2"/>
              </a:solidFill>
              <a:latin typeface="Arial" panose="020B0604020202020204" pitchFamily="34" charset="0"/>
              <a:cs typeface="Arial" panose="020B0604020202020204" pitchFamily="34" charset="0"/>
            </a:rPr>
            <a:t>Número de profesionales</a:t>
          </a:r>
        </a:p>
        <a:p>
          <a:pPr algn="l"/>
          <a:r>
            <a:rPr lang="es-CO" sz="1800" b="0">
              <a:solidFill>
                <a:schemeClr val="tx2"/>
              </a:solidFill>
              <a:latin typeface="Arial Black" panose="020B0A04020102020204" pitchFamily="34" charset="0"/>
            </a:rPr>
            <a:t>Sm=  </a:t>
          </a:r>
          <a:r>
            <a:rPr lang="es-CO" sz="1600" b="0">
              <a:solidFill>
                <a:schemeClr val="tx2"/>
              </a:solidFill>
              <a:latin typeface="Arial" panose="020B0604020202020204" pitchFamily="34" charset="0"/>
              <a:cs typeface="Arial" panose="020B0604020202020204" pitchFamily="34" charset="0"/>
            </a:rPr>
            <a:t>Salario mensual</a:t>
          </a:r>
        </a:p>
        <a:p>
          <a:pPr algn="l"/>
          <a:r>
            <a:rPr lang="es-CO" sz="1800" b="0">
              <a:solidFill>
                <a:schemeClr val="tx2"/>
              </a:solidFill>
              <a:latin typeface="Arial Black" panose="020B0A04020102020204" pitchFamily="34" charset="0"/>
            </a:rPr>
            <a:t>Sd=   </a:t>
          </a:r>
          <a:r>
            <a:rPr lang="es-CO" sz="1600" b="0">
              <a:solidFill>
                <a:schemeClr val="tx2"/>
              </a:solidFill>
              <a:latin typeface="Arial" panose="020B0604020202020204" pitchFamily="34" charset="0"/>
              <a:cs typeface="Arial" panose="020B0604020202020204" pitchFamily="34" charset="0"/>
            </a:rPr>
            <a:t>Salario diario [Sm/20]</a:t>
          </a:r>
        </a:p>
        <a:p>
          <a:pPr algn="l"/>
          <a:r>
            <a:rPr lang="es-CO" sz="1800" b="0">
              <a:solidFill>
                <a:schemeClr val="tx2"/>
              </a:solidFill>
              <a:latin typeface="Arial Black" panose="020B0A04020102020204" pitchFamily="34" charset="0"/>
            </a:rPr>
            <a:t>d+2= </a:t>
          </a:r>
          <a:r>
            <a:rPr lang="es-CO" sz="1600" b="1">
              <a:solidFill>
                <a:schemeClr val="tx2"/>
              </a:solidFill>
              <a:latin typeface="Arial" panose="020B0604020202020204" pitchFamily="34" charset="0"/>
              <a:cs typeface="Arial" panose="020B0604020202020204" pitchFamily="34" charset="0"/>
            </a:rPr>
            <a:t> </a:t>
          </a:r>
          <a:r>
            <a:rPr lang="es-CO" sz="1600" b="0">
              <a:solidFill>
                <a:schemeClr val="tx2"/>
              </a:solidFill>
              <a:latin typeface="Arial" panose="020B0604020202020204" pitchFamily="34" charset="0"/>
              <a:cs typeface="Arial" panose="020B0604020202020204" pitchFamily="34" charset="0"/>
            </a:rPr>
            <a:t>Días de actividad [2 días adicionales a manera de preparación técnica]</a:t>
          </a:r>
        </a:p>
        <a:p>
          <a:pPr algn="l"/>
          <a:endParaRPr lang="es-CO" sz="1800" b="0">
            <a:solidFill>
              <a:schemeClr val="tx2"/>
            </a:solidFill>
            <a:latin typeface="Arial Black" panose="020B0A04020102020204" pitchFamily="34" charset="0"/>
          </a:endParaRPr>
        </a:p>
        <a:p>
          <a:pPr algn="l"/>
          <a:endParaRPr lang="es-CO" sz="1800" b="0">
            <a:solidFill>
              <a:schemeClr val="tx2"/>
            </a:solidFill>
            <a:latin typeface="Arial Black" panose="020B0A04020102020204" pitchFamily="34" charset="0"/>
          </a:endParaRPr>
        </a:p>
        <a:p>
          <a:pPr algn="l"/>
          <a:endParaRPr lang="es-CO" sz="1800" b="0">
            <a:solidFill>
              <a:schemeClr val="tx2"/>
            </a:solidFill>
            <a:latin typeface="Arial Black" panose="020B0A04020102020204" pitchFamily="34" charset="0"/>
          </a:endParaRPr>
        </a:p>
        <a:p>
          <a:pPr algn="l"/>
          <a:endParaRPr lang="es-CO" sz="1800" b="0">
            <a:solidFill>
              <a:schemeClr val="tx2"/>
            </a:solidFill>
            <a:latin typeface="Arial Black" panose="020B0A04020102020204" pitchFamily="34" charset="0"/>
          </a:endParaRPr>
        </a:p>
      </xdr:txBody>
    </xdr:sp>
    <xdr:clientData/>
  </xdr:twoCellAnchor>
  <xdr:twoCellAnchor>
    <xdr:from>
      <xdr:col>14</xdr:col>
      <xdr:colOff>2922</xdr:colOff>
      <xdr:row>35</xdr:row>
      <xdr:rowOff>144130</xdr:rowOff>
    </xdr:from>
    <xdr:to>
      <xdr:col>17</xdr:col>
      <xdr:colOff>104484</xdr:colOff>
      <xdr:row>36</xdr:row>
      <xdr:rowOff>396866</xdr:rowOff>
    </xdr:to>
    <xdr:sp macro="" textlink="">
      <xdr:nvSpPr>
        <xdr:cNvPr id="106" name="3 Rectángulo"/>
        <xdr:cNvSpPr/>
      </xdr:nvSpPr>
      <xdr:spPr>
        <a:xfrm>
          <a:off x="15585227" y="21992099"/>
          <a:ext cx="4015741" cy="446212"/>
        </a:xfrm>
        <a:prstGeom prst="rect">
          <a:avLst/>
        </a:prstGeom>
      </xdr:spPr>
      <xdr:txBody>
        <a:bodyPr wrap="square">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s-CO" sz="2400" b="1">
              <a:solidFill>
                <a:sysClr val="windowText" lastClr="000000"/>
              </a:solidFill>
              <a:latin typeface="Arial" panose="020B0604020202020204" pitchFamily="34" charset="0"/>
              <a:cs typeface="Arial" panose="020B0604020202020204" pitchFamily="34" charset="0"/>
            </a:rPr>
            <a:t>Cuantificación</a:t>
          </a:r>
          <a:r>
            <a:rPr lang="es-CO" sz="2400" b="1" baseline="0">
              <a:solidFill>
                <a:sysClr val="windowText" lastClr="000000"/>
              </a:solidFill>
              <a:latin typeface="Arial" panose="020B0604020202020204" pitchFamily="34" charset="0"/>
              <a:cs typeface="Arial" panose="020B0604020202020204" pitchFamily="34" charset="0"/>
            </a:rPr>
            <a:t> =</a:t>
          </a:r>
          <a:endParaRPr lang="es-CO" sz="2400" b="1">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11</xdr:col>
      <xdr:colOff>229676</xdr:colOff>
      <xdr:row>39</xdr:row>
      <xdr:rowOff>23882</xdr:rowOff>
    </xdr:from>
    <xdr:to>
      <xdr:col>13</xdr:col>
      <xdr:colOff>253008</xdr:colOff>
      <xdr:row>39</xdr:row>
      <xdr:rowOff>286422</xdr:rowOff>
    </xdr:to>
    <xdr:sp macro="" textlink="">
      <xdr:nvSpPr>
        <xdr:cNvPr id="107" name="3 Rectángulo"/>
        <xdr:cNvSpPr/>
      </xdr:nvSpPr>
      <xdr:spPr>
        <a:xfrm>
          <a:off x="12716085" y="23801746"/>
          <a:ext cx="2032241" cy="262540"/>
        </a:xfrm>
        <a:prstGeom prst="rect">
          <a:avLst/>
        </a:prstGeom>
      </xdr:spPr>
      <xdr:txBody>
        <a:bodyPr wrap="square">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s-CO" sz="1600" b="1">
              <a:solidFill>
                <a:schemeClr val="tx2"/>
              </a:solidFill>
              <a:latin typeface="Arial" panose="020B0604020202020204" pitchFamily="34" charset="0"/>
              <a:cs typeface="Arial" panose="020B0604020202020204" pitchFamily="34" charset="0"/>
            </a:rPr>
            <a:t>Costos</a:t>
          </a:r>
          <a:r>
            <a:rPr lang="es-CO" sz="1600" b="1" baseline="0">
              <a:solidFill>
                <a:schemeClr val="tx2"/>
              </a:solidFill>
              <a:latin typeface="Arial" panose="020B0604020202020204" pitchFamily="34" charset="0"/>
              <a:cs typeface="Arial" panose="020B0604020202020204" pitchFamily="34" charset="0"/>
            </a:rPr>
            <a:t> indirectos</a:t>
          </a:r>
          <a:endParaRPr lang="es-CO" sz="1600" b="1">
            <a:solidFill>
              <a:schemeClr val="tx2"/>
            </a:solidFill>
            <a:latin typeface="Arial" panose="020B0604020202020204" pitchFamily="34" charset="0"/>
            <a:cs typeface="Arial" panose="020B0604020202020204" pitchFamily="34" charset="0"/>
          </a:endParaRPr>
        </a:p>
      </xdr:txBody>
    </xdr:sp>
    <xdr:clientData/>
  </xdr:twoCellAnchor>
  <xdr:twoCellAnchor>
    <xdr:from>
      <xdr:col>10</xdr:col>
      <xdr:colOff>1246093</xdr:colOff>
      <xdr:row>34</xdr:row>
      <xdr:rowOff>218795</xdr:rowOff>
    </xdr:from>
    <xdr:to>
      <xdr:col>11</xdr:col>
      <xdr:colOff>124535</xdr:colOff>
      <xdr:row>36</xdr:row>
      <xdr:rowOff>395007</xdr:rowOff>
    </xdr:to>
    <xdr:sp macro="" textlink="">
      <xdr:nvSpPr>
        <xdr:cNvPr id="108" name="39 Cerrar llave"/>
        <xdr:cNvSpPr/>
      </xdr:nvSpPr>
      <xdr:spPr>
        <a:xfrm>
          <a:off x="12468275" y="22178250"/>
          <a:ext cx="142669" cy="678439"/>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CO" sz="1100"/>
        </a:p>
      </xdr:txBody>
    </xdr:sp>
    <xdr:clientData/>
  </xdr:twoCellAnchor>
  <xdr:twoCellAnchor>
    <xdr:from>
      <xdr:col>11</xdr:col>
      <xdr:colOff>41736</xdr:colOff>
      <xdr:row>38</xdr:row>
      <xdr:rowOff>19445</xdr:rowOff>
    </xdr:from>
    <xdr:to>
      <xdr:col>11</xdr:col>
      <xdr:colOff>112059</xdr:colOff>
      <xdr:row>41</xdr:row>
      <xdr:rowOff>59083</xdr:rowOff>
    </xdr:to>
    <xdr:sp macro="" textlink="">
      <xdr:nvSpPr>
        <xdr:cNvPr id="109" name="40 Cerrar llave"/>
        <xdr:cNvSpPr/>
      </xdr:nvSpPr>
      <xdr:spPr>
        <a:xfrm>
          <a:off x="12528145" y="23312400"/>
          <a:ext cx="70323" cy="1338501"/>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CO" sz="1100"/>
        </a:p>
      </xdr:txBody>
    </xdr:sp>
    <xdr:clientData/>
  </xdr:twoCellAnchor>
  <xdr:twoCellAnchor>
    <xdr:from>
      <xdr:col>11</xdr:col>
      <xdr:colOff>281046</xdr:colOff>
      <xdr:row>35</xdr:row>
      <xdr:rowOff>79825</xdr:rowOff>
    </xdr:from>
    <xdr:to>
      <xdr:col>13</xdr:col>
      <xdr:colOff>89296</xdr:colOff>
      <xdr:row>36</xdr:row>
      <xdr:rowOff>214644</xdr:rowOff>
    </xdr:to>
    <xdr:sp macro="" textlink="">
      <xdr:nvSpPr>
        <xdr:cNvPr id="110" name="3 Rectángulo"/>
        <xdr:cNvSpPr/>
      </xdr:nvSpPr>
      <xdr:spPr>
        <a:xfrm>
          <a:off x="12767455" y="22351007"/>
          <a:ext cx="1817159" cy="325319"/>
        </a:xfrm>
        <a:prstGeom prst="rect">
          <a:avLst/>
        </a:prstGeom>
      </xdr:spPr>
      <xdr:txBody>
        <a:bodyPr wrap="square">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s-CO" sz="1600" b="1">
              <a:solidFill>
                <a:schemeClr val="tx2"/>
              </a:solidFill>
              <a:latin typeface="Arial" panose="020B0604020202020204" pitchFamily="34" charset="0"/>
              <a:cs typeface="Arial" panose="020B0604020202020204" pitchFamily="34" charset="0"/>
            </a:rPr>
            <a:t>Costos</a:t>
          </a:r>
          <a:r>
            <a:rPr lang="es-CO" sz="1600" b="1" baseline="0">
              <a:solidFill>
                <a:schemeClr val="tx2"/>
              </a:solidFill>
              <a:latin typeface="Arial" panose="020B0604020202020204" pitchFamily="34" charset="0"/>
              <a:cs typeface="Arial" panose="020B0604020202020204" pitchFamily="34" charset="0"/>
            </a:rPr>
            <a:t> directos</a:t>
          </a:r>
          <a:endParaRPr lang="es-CO" sz="1600" b="1">
            <a:solidFill>
              <a:schemeClr val="tx2"/>
            </a:solidFill>
            <a:latin typeface="Arial" panose="020B0604020202020204" pitchFamily="34" charset="0"/>
            <a:cs typeface="Arial" panose="020B0604020202020204" pitchFamily="34" charset="0"/>
          </a:endParaRPr>
        </a:p>
      </xdr:txBody>
    </xdr:sp>
    <xdr:clientData/>
  </xdr:twoCellAnchor>
  <xdr:twoCellAnchor>
    <xdr:from>
      <xdr:col>15</xdr:col>
      <xdr:colOff>892968</xdr:colOff>
      <xdr:row>35</xdr:row>
      <xdr:rowOff>100864</xdr:rowOff>
    </xdr:from>
    <xdr:to>
      <xdr:col>20</xdr:col>
      <xdr:colOff>765876</xdr:colOff>
      <xdr:row>36</xdr:row>
      <xdr:rowOff>433751</xdr:rowOff>
    </xdr:to>
    <xdr:sp macro="" textlink="">
      <xdr:nvSpPr>
        <xdr:cNvPr id="112" name="3 Rectángulo"/>
        <xdr:cNvSpPr/>
      </xdr:nvSpPr>
      <xdr:spPr>
        <a:xfrm>
          <a:off x="18052851" y="21948833"/>
          <a:ext cx="5067009" cy="526363"/>
        </a:xfrm>
        <a:prstGeom prst="rect">
          <a:avLst/>
        </a:prstGeom>
      </xdr:spPr>
      <xdr:txBody>
        <a:bodyPr wrap="square">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s-CO" sz="2400" b="0">
              <a:solidFill>
                <a:srgbClr val="FF0000"/>
              </a:solidFill>
              <a:latin typeface="Arial Black" panose="020B0A04020102020204" pitchFamily="34" charset="0"/>
            </a:rPr>
            <a:t>(</a:t>
          </a:r>
          <a:r>
            <a:rPr lang="es-CO" sz="2400" b="0">
              <a:solidFill>
                <a:sysClr val="windowText" lastClr="000000"/>
              </a:solidFill>
              <a:latin typeface="Arial Black" panose="020B0A04020102020204" pitchFamily="34" charset="0"/>
            </a:rPr>
            <a:t>Ba</a:t>
          </a:r>
          <a:r>
            <a:rPr lang="es-CO" sz="2400" b="0">
              <a:solidFill>
                <a:srgbClr val="FF0000"/>
              </a:solidFill>
              <a:latin typeface="Arial Black" panose="020B0A04020102020204" pitchFamily="34" charset="0"/>
            </a:rPr>
            <a:t>+</a:t>
          </a:r>
          <a:r>
            <a:rPr lang="es-CO" sz="2400" b="0">
              <a:solidFill>
                <a:sysClr val="windowText" lastClr="000000"/>
              </a:solidFill>
              <a:latin typeface="Arial Black" panose="020B0A04020102020204" pitchFamily="34" charset="0"/>
            </a:rPr>
            <a:t>Gv</a:t>
          </a:r>
          <a:r>
            <a:rPr lang="es-CO" sz="2400" b="0">
              <a:solidFill>
                <a:srgbClr val="FF0000"/>
              </a:solidFill>
              <a:latin typeface="Arial Black" panose="020B0A04020102020204" pitchFamily="34" charset="0"/>
            </a:rPr>
            <a:t>+</a:t>
          </a:r>
          <a:r>
            <a:rPr lang="es-CO" sz="2400" b="0">
              <a:solidFill>
                <a:sysClr val="windowText" lastClr="000000"/>
              </a:solidFill>
              <a:latin typeface="Arial Black" panose="020B0A04020102020204" pitchFamily="34" charset="0"/>
            </a:rPr>
            <a:t>Lg</a:t>
          </a:r>
          <a:r>
            <a:rPr lang="es-CO" sz="2400" b="0">
              <a:solidFill>
                <a:srgbClr val="FF0000"/>
              </a:solidFill>
              <a:latin typeface="Arial Black" panose="020B0A04020102020204" pitchFamily="34" charset="0"/>
            </a:rPr>
            <a:t>) + (</a:t>
          </a:r>
          <a:r>
            <a:rPr lang="es-CO" sz="2400" b="0">
              <a:solidFill>
                <a:sysClr val="windowText" lastClr="000000"/>
              </a:solidFill>
              <a:latin typeface="Arial Black" panose="020B0A04020102020204" pitchFamily="34" charset="0"/>
            </a:rPr>
            <a:t>n</a:t>
          </a:r>
          <a:r>
            <a:rPr lang="es-CO" sz="2400" b="0">
              <a:solidFill>
                <a:srgbClr val="FF0000"/>
              </a:solidFill>
              <a:latin typeface="Arial Black" panose="020B0A04020102020204" pitchFamily="34" charset="0"/>
            </a:rPr>
            <a:t>*</a:t>
          </a:r>
          <a:r>
            <a:rPr lang="es-CO" sz="2400" b="0">
              <a:solidFill>
                <a:sysClr val="windowText" lastClr="000000"/>
              </a:solidFill>
              <a:latin typeface="Arial Black" panose="020B0A04020102020204" pitchFamily="34" charset="0"/>
            </a:rPr>
            <a:t>Sd</a:t>
          </a:r>
          <a:r>
            <a:rPr lang="es-CO" sz="2400" b="0">
              <a:solidFill>
                <a:srgbClr val="FF0000"/>
              </a:solidFill>
              <a:latin typeface="Arial Black" panose="020B0A04020102020204" pitchFamily="34" charset="0"/>
            </a:rPr>
            <a:t>*</a:t>
          </a:r>
          <a:r>
            <a:rPr lang="es-CO" sz="2400" b="0">
              <a:solidFill>
                <a:sysClr val="windowText" lastClr="000000"/>
              </a:solidFill>
              <a:latin typeface="Arial Black" panose="020B0A04020102020204" pitchFamily="34" charset="0"/>
            </a:rPr>
            <a:t>d+2</a:t>
          </a:r>
          <a:r>
            <a:rPr lang="es-CO" sz="2400" b="0">
              <a:solidFill>
                <a:srgbClr val="FF0000"/>
              </a:solidFill>
              <a:latin typeface="Arial Black" panose="020B0A04020102020204" pitchFamily="34" charset="0"/>
            </a:rPr>
            <a:t>)</a:t>
          </a:r>
          <a:r>
            <a:rPr lang="es-CO" sz="2400" b="0" baseline="0">
              <a:solidFill>
                <a:srgbClr val="FF0000"/>
              </a:solidFill>
              <a:latin typeface="Arial Black" panose="020B0A04020102020204" pitchFamily="34" charset="0"/>
            </a:rPr>
            <a:t> </a:t>
          </a:r>
          <a:endParaRPr lang="es-CO" sz="2400" b="0">
            <a:solidFill>
              <a:srgbClr val="FF0000"/>
            </a:solidFill>
            <a:latin typeface="Arial Black" panose="020B0A04020102020204" pitchFamily="34" charset="0"/>
          </a:endParaRPr>
        </a:p>
      </xdr:txBody>
    </xdr:sp>
    <xdr:clientData/>
  </xdr:twoCellAnchor>
  <xdr:twoCellAnchor>
    <xdr:from>
      <xdr:col>13</xdr:col>
      <xdr:colOff>1192676</xdr:colOff>
      <xdr:row>34</xdr:row>
      <xdr:rowOff>304029</xdr:rowOff>
    </xdr:from>
    <xdr:to>
      <xdr:col>20</xdr:col>
      <xdr:colOff>360639</xdr:colOff>
      <xdr:row>37</xdr:row>
      <xdr:rowOff>111545</xdr:rowOff>
    </xdr:to>
    <xdr:sp macro="" textlink="">
      <xdr:nvSpPr>
        <xdr:cNvPr id="113" name="Rectángulo 34"/>
        <xdr:cNvSpPr/>
      </xdr:nvSpPr>
      <xdr:spPr>
        <a:xfrm>
          <a:off x="14849648" y="12874346"/>
          <a:ext cx="5339090" cy="786847"/>
        </a:xfrm>
        <a:prstGeom prst="rect">
          <a:avLst/>
        </a:prstGeom>
        <a:no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200"/>
        </a:p>
      </xdr:txBody>
    </xdr:sp>
    <xdr:clientData/>
  </xdr:twoCellAnchor>
  <xdr:twoCellAnchor>
    <xdr:from>
      <xdr:col>4</xdr:col>
      <xdr:colOff>112399</xdr:colOff>
      <xdr:row>65</xdr:row>
      <xdr:rowOff>37013</xdr:rowOff>
    </xdr:from>
    <xdr:to>
      <xdr:col>20</xdr:col>
      <xdr:colOff>1165412</xdr:colOff>
      <xdr:row>68</xdr:row>
      <xdr:rowOff>52820</xdr:rowOff>
    </xdr:to>
    <xdr:sp macro="" textlink="">
      <xdr:nvSpPr>
        <xdr:cNvPr id="123" name="3 Rectángulo"/>
        <xdr:cNvSpPr/>
      </xdr:nvSpPr>
      <xdr:spPr>
        <a:xfrm>
          <a:off x="515811" y="20521366"/>
          <a:ext cx="11911513" cy="800219"/>
        </a:xfrm>
        <a:prstGeom prst="rect">
          <a:avLst/>
        </a:prstGeom>
      </xdr:spPr>
      <xdr:txBody>
        <a:bodyPr wrap="square">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s-CO" sz="1600" b="0" baseline="0">
              <a:solidFill>
                <a:schemeClr val="tx2"/>
              </a:solidFill>
              <a:latin typeface="Arial" panose="020B0604020202020204" pitchFamily="34" charset="0"/>
              <a:cs typeface="Arial" panose="020B0604020202020204" pitchFamily="34" charset="0"/>
            </a:rPr>
            <a:t>La forma de determinar los  salarios diarios de los  expertos participantes en el proyecto, se realizará con base  en la siguiente tabla que  establece los  salarios mensuales (Sm) basado  en  la  formación  y experiencia  como variables fundamentales.  La forma de cáculo del salario diario (Sd) = (Sm/20) </a:t>
          </a:r>
          <a:r>
            <a:rPr lang="es-CO" sz="1600" b="1" baseline="0">
              <a:solidFill>
                <a:schemeClr val="tx2"/>
              </a:solidFill>
              <a:latin typeface="Arial" panose="020B0604020202020204" pitchFamily="34" charset="0"/>
              <a:cs typeface="Arial" panose="020B0604020202020204" pitchFamily="34" charset="0"/>
            </a:rPr>
            <a:t> </a:t>
          </a:r>
          <a:endParaRPr lang="es-CO" sz="1800" b="1">
            <a:solidFill>
              <a:schemeClr val="tx2"/>
            </a:solidFill>
            <a:latin typeface="Arial" panose="020B0604020202020204" pitchFamily="34" charset="0"/>
            <a:cs typeface="Arial" panose="020B0604020202020204" pitchFamily="34" charset="0"/>
          </a:endParaRPr>
        </a:p>
      </xdr:txBody>
    </xdr:sp>
    <xdr:clientData/>
  </xdr:twoCellAnchor>
  <xdr:twoCellAnchor>
    <xdr:from>
      <xdr:col>16</xdr:col>
      <xdr:colOff>314325</xdr:colOff>
      <xdr:row>70</xdr:row>
      <xdr:rowOff>28575</xdr:rowOff>
    </xdr:from>
    <xdr:to>
      <xdr:col>20</xdr:col>
      <xdr:colOff>247650</xdr:colOff>
      <xdr:row>79</xdr:row>
      <xdr:rowOff>85725</xdr:rowOff>
    </xdr:to>
    <xdr:sp macro="" textlink="">
      <xdr:nvSpPr>
        <xdr:cNvPr id="132" name="3 Rectángulo"/>
        <xdr:cNvSpPr/>
      </xdr:nvSpPr>
      <xdr:spPr>
        <a:xfrm>
          <a:off x="5295900" y="10829925"/>
          <a:ext cx="3095625" cy="2371725"/>
        </a:xfrm>
        <a:prstGeom prst="rect">
          <a:avLst/>
        </a:prstGeom>
      </xdr:spPr>
      <xdr:txBody>
        <a:bodyPr wrap="square">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s-CO" sz="1000" b="0" baseline="0">
              <a:solidFill>
                <a:srgbClr val="0070C0"/>
              </a:solidFill>
              <a:latin typeface="Arial Black" panose="020B0A04020102020204" pitchFamily="34" charset="0"/>
              <a:cs typeface="+mn-cs"/>
            </a:rPr>
            <a:t>ME =    </a:t>
          </a:r>
          <a:r>
            <a:rPr lang="es-CO" sz="1000" b="0" baseline="0">
              <a:solidFill>
                <a:srgbClr val="0070C0"/>
              </a:solidFill>
              <a:latin typeface="Arial" panose="020B0604020202020204" pitchFamily="34" charset="0"/>
              <a:cs typeface="Arial" panose="020B0604020202020204" pitchFamily="34" charset="0"/>
            </a:rPr>
            <a:t>Meses de experiencia</a:t>
          </a:r>
          <a:endParaRPr lang="es-CO" sz="1000" b="0" baseline="0">
            <a:solidFill>
              <a:srgbClr val="0070C0"/>
            </a:solidFill>
            <a:latin typeface="Arial Black" panose="020B0A04020102020204" pitchFamily="34" charset="0"/>
            <a:cs typeface="+mn-cs"/>
          </a:endParaRPr>
        </a:p>
        <a:p>
          <a:pPr algn="l"/>
          <a:endParaRPr lang="es-CO" sz="700" b="0" baseline="0">
            <a:solidFill>
              <a:srgbClr val="0070C0"/>
            </a:solidFill>
            <a:latin typeface="Arial Black" panose="020B0A04020102020204" pitchFamily="34" charset="0"/>
            <a:cs typeface="+mn-cs"/>
          </a:endParaRPr>
        </a:p>
        <a:p>
          <a:pPr algn="l"/>
          <a:r>
            <a:rPr lang="es-CO" sz="1000" b="0" baseline="0">
              <a:solidFill>
                <a:srgbClr val="0070C0"/>
              </a:solidFill>
              <a:latin typeface="Arial Black" panose="020B0A04020102020204" pitchFamily="34" charset="0"/>
              <a:cs typeface="+mn-cs"/>
            </a:rPr>
            <a:t>MA =    </a:t>
          </a:r>
          <a:r>
            <a:rPr lang="es-CO" sz="1000" b="0" baseline="0">
              <a:solidFill>
                <a:srgbClr val="0070C0"/>
              </a:solidFill>
              <a:latin typeface="Arial" panose="020B0604020202020204" pitchFamily="34" charset="0"/>
              <a:cs typeface="Arial" panose="020B0604020202020204" pitchFamily="34" charset="0"/>
            </a:rPr>
            <a:t>Maestría</a:t>
          </a:r>
          <a:endParaRPr lang="es-CO" sz="900" b="0" baseline="0">
            <a:solidFill>
              <a:srgbClr val="0070C0"/>
            </a:solidFill>
            <a:latin typeface="Arial" panose="020B0604020202020204" pitchFamily="34" charset="0"/>
            <a:cs typeface="Arial" panose="020B0604020202020204" pitchFamily="34" charset="0"/>
          </a:endParaRPr>
        </a:p>
        <a:p>
          <a:pPr algn="l"/>
          <a:endParaRPr lang="es-CO" sz="700" b="0" baseline="0">
            <a:solidFill>
              <a:srgbClr val="0070C0"/>
            </a:solidFill>
            <a:latin typeface="Arial Black" panose="020B0A04020102020204" pitchFamily="34" charset="0"/>
          </a:endParaRPr>
        </a:p>
        <a:p>
          <a:pPr algn="l"/>
          <a:r>
            <a:rPr lang="es-CO" sz="1000" b="0" baseline="0">
              <a:solidFill>
                <a:srgbClr val="0070C0"/>
              </a:solidFill>
              <a:latin typeface="Arial Black" panose="020B0A04020102020204" pitchFamily="34" charset="0"/>
            </a:rPr>
            <a:t>E =       </a:t>
          </a:r>
          <a:r>
            <a:rPr lang="es-CO" sz="1000" b="0" baseline="0">
              <a:solidFill>
                <a:srgbClr val="0070C0"/>
              </a:solidFill>
              <a:latin typeface="Arial" panose="020B0604020202020204" pitchFamily="34" charset="0"/>
              <a:cs typeface="Arial" panose="020B0604020202020204" pitchFamily="34" charset="0"/>
            </a:rPr>
            <a:t>Especialización</a:t>
          </a:r>
          <a:endParaRPr lang="es-CO" sz="900" b="0" baseline="0">
            <a:solidFill>
              <a:srgbClr val="0070C0"/>
            </a:solidFill>
            <a:latin typeface="Arial" panose="020B0604020202020204" pitchFamily="34" charset="0"/>
            <a:cs typeface="Arial" panose="020B0604020202020204" pitchFamily="34" charset="0"/>
          </a:endParaRPr>
        </a:p>
        <a:p>
          <a:pPr algn="l"/>
          <a:endParaRPr lang="es-CO" sz="700" b="0">
            <a:solidFill>
              <a:srgbClr val="0070C0"/>
            </a:solidFill>
            <a:latin typeface="Arial Black" panose="020B0A04020102020204" pitchFamily="34" charset="0"/>
          </a:endParaRPr>
        </a:p>
        <a:p>
          <a:pPr algn="l"/>
          <a:r>
            <a:rPr lang="es-CO" sz="1000" b="0">
              <a:solidFill>
                <a:srgbClr val="0070C0"/>
              </a:solidFill>
              <a:latin typeface="Arial Black" panose="020B0A04020102020204" pitchFamily="34" charset="0"/>
            </a:rPr>
            <a:t>TP=      </a:t>
          </a:r>
          <a:r>
            <a:rPr lang="es-CO" sz="1000" b="0">
              <a:solidFill>
                <a:srgbClr val="0070C0"/>
              </a:solidFill>
              <a:latin typeface="Arial" panose="020B0604020202020204" pitchFamily="34" charset="0"/>
              <a:cs typeface="Arial" panose="020B0604020202020204" pitchFamily="34" charset="0"/>
            </a:rPr>
            <a:t>Título profesional</a:t>
          </a:r>
          <a:endParaRPr lang="es-CO" sz="900" b="0">
            <a:solidFill>
              <a:srgbClr val="0070C0"/>
            </a:solidFill>
            <a:latin typeface="Arial" panose="020B0604020202020204" pitchFamily="34" charset="0"/>
            <a:cs typeface="Arial" panose="020B0604020202020204" pitchFamily="34" charset="0"/>
          </a:endParaRPr>
        </a:p>
        <a:p>
          <a:pPr algn="l"/>
          <a:endParaRPr lang="es-CO" sz="700" b="0">
            <a:solidFill>
              <a:srgbClr val="0070C0"/>
            </a:solidFill>
            <a:latin typeface="Arial Black" panose="020B0A04020102020204" pitchFamily="34" charset="0"/>
          </a:endParaRPr>
        </a:p>
        <a:p>
          <a:pPr algn="l"/>
          <a:r>
            <a:rPr lang="es-CO" sz="1000" b="0">
              <a:solidFill>
                <a:srgbClr val="0070C0"/>
              </a:solidFill>
              <a:latin typeface="Arial Black" panose="020B0A04020102020204" pitchFamily="34" charset="0"/>
            </a:rPr>
            <a:t>TFT =   </a:t>
          </a:r>
          <a:r>
            <a:rPr lang="es-CO" sz="1000" b="0">
              <a:solidFill>
                <a:srgbClr val="0070C0"/>
              </a:solidFill>
              <a:latin typeface="Arial" panose="020B0604020202020204" pitchFamily="34" charset="0"/>
              <a:cs typeface="Arial" panose="020B0604020202020204" pitchFamily="34" charset="0"/>
            </a:rPr>
            <a:t>Título de formación tecnológica.</a:t>
          </a:r>
        </a:p>
        <a:p>
          <a:pPr algn="l"/>
          <a:endParaRPr lang="es-CO" sz="700" b="0">
            <a:solidFill>
              <a:srgbClr val="0070C0"/>
            </a:solidFill>
            <a:latin typeface="Arial Black" panose="020B0A04020102020204" pitchFamily="34" charset="0"/>
          </a:endParaRPr>
        </a:p>
        <a:p>
          <a:pPr algn="l"/>
          <a:r>
            <a:rPr lang="es-CO" sz="1000" b="0">
              <a:solidFill>
                <a:srgbClr val="0070C0"/>
              </a:solidFill>
              <a:latin typeface="Arial Black" panose="020B0A04020102020204" pitchFamily="34" charset="0"/>
            </a:rPr>
            <a:t>FTP =   </a:t>
          </a:r>
          <a:r>
            <a:rPr lang="es-CO" sz="1000" b="0">
              <a:solidFill>
                <a:srgbClr val="0070C0"/>
              </a:solidFill>
              <a:latin typeface="Arial" panose="020B0604020202020204" pitchFamily="34" charset="0"/>
              <a:cs typeface="Arial" panose="020B0604020202020204" pitchFamily="34" charset="0"/>
            </a:rPr>
            <a:t>Título</a:t>
          </a:r>
          <a:r>
            <a:rPr lang="es-CO" sz="1000" b="0" baseline="0">
              <a:solidFill>
                <a:srgbClr val="0070C0"/>
              </a:solidFill>
              <a:latin typeface="Arial" panose="020B0604020202020204" pitchFamily="34" charset="0"/>
              <a:cs typeface="Arial" panose="020B0604020202020204" pitchFamily="34" charset="0"/>
            </a:rPr>
            <a:t> de formación técnica profesional.</a:t>
          </a:r>
          <a:endParaRPr lang="es-CO" sz="1000" b="0">
            <a:solidFill>
              <a:srgbClr val="0070C0"/>
            </a:solidFill>
            <a:latin typeface="Arial" panose="020B0604020202020204" pitchFamily="34" charset="0"/>
            <a:cs typeface="Arial" panose="020B0604020202020204" pitchFamily="34" charset="0"/>
          </a:endParaRPr>
        </a:p>
        <a:p>
          <a:pPr algn="l"/>
          <a:endParaRPr lang="es-CO" sz="600" b="0">
            <a:solidFill>
              <a:srgbClr val="0070C0"/>
            </a:solidFill>
            <a:latin typeface="Arial Black" panose="020B0A04020102020204" pitchFamily="34" charset="0"/>
          </a:endParaRPr>
        </a:p>
        <a:p>
          <a:pPr algn="l"/>
          <a:r>
            <a:rPr lang="es-CO" sz="1000" b="0">
              <a:solidFill>
                <a:srgbClr val="0070C0"/>
              </a:solidFill>
              <a:latin typeface="Arial Black" panose="020B0A04020102020204" pitchFamily="34" charset="0"/>
            </a:rPr>
            <a:t>TB = </a:t>
          </a:r>
          <a:r>
            <a:rPr lang="es-CO" sz="900" b="1">
              <a:solidFill>
                <a:srgbClr val="0070C0"/>
              </a:solidFill>
              <a:latin typeface="Arial" panose="020B0604020202020204" pitchFamily="34" charset="0"/>
              <a:cs typeface="Arial" panose="020B0604020202020204" pitchFamily="34" charset="0"/>
            </a:rPr>
            <a:t>     </a:t>
          </a:r>
          <a:r>
            <a:rPr lang="es-CO" sz="1000" b="0">
              <a:solidFill>
                <a:srgbClr val="0070C0"/>
              </a:solidFill>
              <a:latin typeface="Arial" panose="020B0604020202020204" pitchFamily="34" charset="0"/>
              <a:cs typeface="Arial" panose="020B0604020202020204" pitchFamily="34" charset="0"/>
            </a:rPr>
            <a:t>Título de bachiller</a:t>
          </a:r>
        </a:p>
        <a:p>
          <a:pPr algn="l"/>
          <a:endParaRPr lang="es-CO" sz="1000" b="0">
            <a:solidFill>
              <a:srgbClr val="0070C0"/>
            </a:solidFill>
            <a:latin typeface="Arial" panose="020B0604020202020204" pitchFamily="34" charset="0"/>
            <a:cs typeface="Arial" panose="020B0604020202020204" pitchFamily="34" charset="0"/>
          </a:endParaRPr>
        </a:p>
        <a:p>
          <a:pPr algn="l"/>
          <a:r>
            <a:rPr lang="es-CO" sz="1000" b="1">
              <a:solidFill>
                <a:srgbClr val="0070C0"/>
              </a:solidFill>
              <a:latin typeface="Arial" panose="020B0604020202020204" pitchFamily="34" charset="0"/>
              <a:cs typeface="Arial" panose="020B0604020202020204" pitchFamily="34" charset="0"/>
            </a:rPr>
            <a:t>Valor</a:t>
          </a:r>
          <a:r>
            <a:rPr lang="es-CO" sz="1000" b="1" baseline="0">
              <a:solidFill>
                <a:srgbClr val="0070C0"/>
              </a:solidFill>
              <a:latin typeface="Arial" panose="020B0604020202020204" pitchFamily="34" charset="0"/>
              <a:cs typeface="Arial" panose="020B0604020202020204" pitchFamily="34" charset="0"/>
            </a:rPr>
            <a:t> Mínimo: </a:t>
          </a:r>
          <a:r>
            <a:rPr lang="es-CO" sz="1000" b="0" baseline="0">
              <a:solidFill>
                <a:srgbClr val="0070C0"/>
              </a:solidFill>
              <a:latin typeface="Arial" panose="020B0604020202020204" pitchFamily="34" charset="0"/>
              <a:cs typeface="Arial" panose="020B0604020202020204" pitchFamily="34" charset="0"/>
            </a:rPr>
            <a:t>No posee títulos académicos, pero    cuenta con experienica.</a:t>
          </a:r>
          <a:endParaRPr lang="es-CO" sz="1000" b="0">
            <a:solidFill>
              <a:srgbClr val="0070C0"/>
            </a:solidFill>
            <a:latin typeface="Arial" panose="020B0604020202020204" pitchFamily="34" charset="0"/>
            <a:cs typeface="Arial" panose="020B0604020202020204" pitchFamily="34" charset="0"/>
          </a:endParaRPr>
        </a:p>
        <a:p>
          <a:pPr algn="l"/>
          <a:endParaRPr lang="es-CO" sz="1000" b="0">
            <a:solidFill>
              <a:srgbClr val="0070C0"/>
            </a:solidFill>
            <a:latin typeface="Arial Black" panose="020B0A04020102020204" pitchFamily="34" charset="0"/>
          </a:endParaRPr>
        </a:p>
        <a:p>
          <a:pPr algn="l"/>
          <a:endParaRPr lang="es-CO" sz="1000" b="0">
            <a:solidFill>
              <a:srgbClr val="0070C0"/>
            </a:solidFill>
            <a:latin typeface="Arial Black" panose="020B0A04020102020204" pitchFamily="34" charset="0"/>
          </a:endParaRPr>
        </a:p>
        <a:p>
          <a:pPr algn="l"/>
          <a:endParaRPr lang="es-CO" sz="1000" b="0">
            <a:solidFill>
              <a:srgbClr val="0070C0"/>
            </a:solidFill>
            <a:latin typeface="Arial Black" panose="020B0A04020102020204" pitchFamily="34" charset="0"/>
          </a:endParaRPr>
        </a:p>
        <a:p>
          <a:pPr algn="l"/>
          <a:endParaRPr lang="es-CO" sz="1000" b="0">
            <a:solidFill>
              <a:srgbClr val="0070C0"/>
            </a:solidFill>
            <a:latin typeface="Arial Black" panose="020B0A04020102020204" pitchFamily="34" charset="0"/>
          </a:endParaRPr>
        </a:p>
        <a:p>
          <a:pPr algn="l"/>
          <a:endParaRPr lang="es-CO" sz="1000" b="0">
            <a:solidFill>
              <a:srgbClr val="0070C0"/>
            </a:solidFill>
            <a:latin typeface="Arial Black" panose="020B0A04020102020204" pitchFamily="34" charset="0"/>
          </a:endParaRPr>
        </a:p>
      </xdr:txBody>
    </xdr:sp>
    <xdr:clientData/>
  </xdr:twoCellAnchor>
  <xdr:oneCellAnchor>
    <xdr:from>
      <xdr:col>5</xdr:col>
      <xdr:colOff>1162996</xdr:colOff>
      <xdr:row>27</xdr:row>
      <xdr:rowOff>93382</xdr:rowOff>
    </xdr:from>
    <xdr:ext cx="4159800" cy="784856"/>
    <xdr:pic>
      <xdr:nvPicPr>
        <xdr:cNvPr id="134" name="Imagen 133" descr="Encabezado2017"/>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601084" y="11112500"/>
          <a:ext cx="4159800" cy="784856"/>
        </a:xfrm>
        <a:prstGeom prst="rect">
          <a:avLst/>
        </a:prstGeom>
        <a:noFill/>
        <a:ln>
          <a:noFill/>
        </a:ln>
      </xdr:spPr>
    </xdr:pic>
    <xdr:clientData/>
  </xdr:oneCellAnchor>
  <xdr:twoCellAnchor editAs="oneCell">
    <xdr:from>
      <xdr:col>22</xdr:col>
      <xdr:colOff>54861</xdr:colOff>
      <xdr:row>1</xdr:row>
      <xdr:rowOff>14474</xdr:rowOff>
    </xdr:from>
    <xdr:to>
      <xdr:col>24</xdr:col>
      <xdr:colOff>586197</xdr:colOff>
      <xdr:row>5</xdr:row>
      <xdr:rowOff>171356</xdr:rowOff>
    </xdr:to>
    <xdr:pic>
      <xdr:nvPicPr>
        <xdr:cNvPr id="137" name="Imagen 136" descr="Encabezado2017"/>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770861" y="204974"/>
          <a:ext cx="4355586" cy="918882"/>
        </a:xfrm>
        <a:prstGeom prst="rect">
          <a:avLst/>
        </a:prstGeom>
        <a:noFill/>
        <a:ln>
          <a:noFill/>
        </a:ln>
      </xdr:spPr>
    </xdr:pic>
    <xdr:clientData/>
  </xdr:twoCellAnchor>
  <xdr:oneCellAnchor>
    <xdr:from>
      <xdr:col>54</xdr:col>
      <xdr:colOff>253147</xdr:colOff>
      <xdr:row>15</xdr:row>
      <xdr:rowOff>306004</xdr:rowOff>
    </xdr:from>
    <xdr:ext cx="585053" cy="584687"/>
    <xdr:pic>
      <xdr:nvPicPr>
        <xdr:cNvPr id="36" name="Imagen 35"/>
        <xdr:cNvPicPr>
          <a:picLocks noChangeAspect="1"/>
        </xdr:cNvPicPr>
      </xdr:nvPicPr>
      <xdr:blipFill rotWithShape="1">
        <a:blip xmlns:r="http://schemas.openxmlformats.org/officeDocument/2006/relationships" r:embed="rId1"/>
        <a:srcRect l="18516" t="31643" r="51827" b="15842"/>
        <a:stretch/>
      </xdr:blipFill>
      <xdr:spPr>
        <a:xfrm>
          <a:off x="66013747" y="8040304"/>
          <a:ext cx="585053" cy="584687"/>
        </a:xfrm>
        <a:prstGeom prst="rect">
          <a:avLst/>
        </a:prstGeom>
      </xdr:spPr>
    </xdr:pic>
    <xdr:clientData/>
  </xdr:oneCellAnchor>
  <xdr:oneCellAnchor>
    <xdr:from>
      <xdr:col>43</xdr:col>
      <xdr:colOff>236145</xdr:colOff>
      <xdr:row>10</xdr:row>
      <xdr:rowOff>416591</xdr:rowOff>
    </xdr:from>
    <xdr:ext cx="544905" cy="539922"/>
    <xdr:pic>
      <xdr:nvPicPr>
        <xdr:cNvPr id="37" name="Picture 4"/>
        <xdr:cNvPicPr>
          <a:picLocks noChangeAspect="1"/>
        </xdr:cNvPicPr>
      </xdr:nvPicPr>
      <xdr:blipFill>
        <a:blip xmlns:r="http://schemas.openxmlformats.org/officeDocument/2006/relationships" r:embed="rId2"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55862145" y="3845591"/>
          <a:ext cx="544905" cy="539922"/>
        </a:xfrm>
        <a:prstGeom prst="rect">
          <a:avLst/>
        </a:prstGeom>
      </xdr:spPr>
    </xdr:pic>
    <xdr:clientData/>
  </xdr:oneCellAnchor>
  <xdr:oneCellAnchor>
    <xdr:from>
      <xdr:col>51</xdr:col>
      <xdr:colOff>84980</xdr:colOff>
      <xdr:row>15</xdr:row>
      <xdr:rowOff>245223</xdr:rowOff>
    </xdr:from>
    <xdr:ext cx="651412" cy="654843"/>
    <xdr:pic>
      <xdr:nvPicPr>
        <xdr:cNvPr id="44" name="Imagen 43"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3559580" y="7979523"/>
          <a:ext cx="651412" cy="6548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43</xdr:col>
      <xdr:colOff>347594</xdr:colOff>
      <xdr:row>11</xdr:row>
      <xdr:rowOff>52331</xdr:rowOff>
    </xdr:from>
    <xdr:ext cx="366346" cy="366346"/>
    <xdr:pic>
      <xdr:nvPicPr>
        <xdr:cNvPr id="45" name="Picture 6"/>
        <xdr:cNvPicPr>
          <a:picLocks noChangeAspect="1"/>
        </xdr:cNvPicPr>
      </xdr:nvPicPr>
      <xdr:blipFill>
        <a:blip xmlns:r="http://schemas.openxmlformats.org/officeDocument/2006/relationships" r:embed="rId4" cstate="print">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55973594" y="4852931"/>
          <a:ext cx="366346" cy="366346"/>
        </a:xfrm>
        <a:prstGeom prst="rect">
          <a:avLst/>
        </a:prstGeom>
      </xdr:spPr>
    </xdr:pic>
    <xdr:clientData/>
  </xdr:oneCellAnchor>
  <xdr:oneCellAnchor>
    <xdr:from>
      <xdr:col>43</xdr:col>
      <xdr:colOff>165073</xdr:colOff>
      <xdr:row>12</xdr:row>
      <xdr:rowOff>130512</xdr:rowOff>
    </xdr:from>
    <xdr:ext cx="888965" cy="879137"/>
    <xdr:pic>
      <xdr:nvPicPr>
        <xdr:cNvPr id="46" name="Imagen 45" descr="https://cdn3.iconfinder.com/data/icons/business-office-2/512/calendar_estimate_milestones-512.pn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5791073" y="5464512"/>
          <a:ext cx="888965" cy="8791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43</xdr:col>
      <xdr:colOff>273016</xdr:colOff>
      <xdr:row>14</xdr:row>
      <xdr:rowOff>159057</xdr:rowOff>
    </xdr:from>
    <xdr:ext cx="846137" cy="850593"/>
    <xdr:pic>
      <xdr:nvPicPr>
        <xdr:cNvPr id="48" name="Imagen 47"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5899016" y="9093507"/>
          <a:ext cx="846137" cy="85059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42</xdr:col>
      <xdr:colOff>396409</xdr:colOff>
      <xdr:row>1</xdr:row>
      <xdr:rowOff>108237</xdr:rowOff>
    </xdr:from>
    <xdr:to>
      <xdr:col>47</xdr:col>
      <xdr:colOff>43294</xdr:colOff>
      <xdr:row>5</xdr:row>
      <xdr:rowOff>61450</xdr:rowOff>
    </xdr:to>
    <xdr:pic>
      <xdr:nvPicPr>
        <xdr:cNvPr id="49" name="Imagen 48" descr="Encabezado2017"/>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2223568" y="303067"/>
          <a:ext cx="3651716" cy="732531"/>
        </a:xfrm>
        <a:prstGeom prst="rect">
          <a:avLst/>
        </a:prstGeom>
        <a:noFill/>
        <a:ln>
          <a:noFill/>
        </a:ln>
      </xdr:spPr>
    </xdr:pic>
    <xdr:clientData/>
  </xdr:twoCellAnchor>
  <xdr:twoCellAnchor>
    <xdr:from>
      <xdr:col>49</xdr:col>
      <xdr:colOff>228600</xdr:colOff>
      <xdr:row>18</xdr:row>
      <xdr:rowOff>76200</xdr:rowOff>
    </xdr:from>
    <xdr:to>
      <xdr:col>59</xdr:col>
      <xdr:colOff>419100</xdr:colOff>
      <xdr:row>23</xdr:row>
      <xdr:rowOff>58219</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49</xdr:col>
      <xdr:colOff>665417</xdr:colOff>
      <xdr:row>9</xdr:row>
      <xdr:rowOff>174419</xdr:rowOff>
    </xdr:from>
    <xdr:to>
      <xdr:col>59</xdr:col>
      <xdr:colOff>42290</xdr:colOff>
      <xdr:row>15</xdr:row>
      <xdr:rowOff>553564</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52</xdr:col>
      <xdr:colOff>85545</xdr:colOff>
      <xdr:row>12</xdr:row>
      <xdr:rowOff>488872</xdr:rowOff>
    </xdr:from>
    <xdr:to>
      <xdr:col>57</xdr:col>
      <xdr:colOff>284680</xdr:colOff>
      <xdr:row>13</xdr:row>
      <xdr:rowOff>323851</xdr:rowOff>
    </xdr:to>
    <xdr:sp macro="" textlink="">
      <xdr:nvSpPr>
        <xdr:cNvPr id="5" name="CuadroTexto 4"/>
        <xdr:cNvSpPr txBox="1"/>
      </xdr:nvSpPr>
      <xdr:spPr>
        <a:xfrm>
          <a:off x="80766625" y="5792565"/>
          <a:ext cx="5178112" cy="10256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800" b="1">
              <a:solidFill>
                <a:schemeClr val="tx1">
                  <a:lumMod val="65000"/>
                  <a:lumOff val="35000"/>
                </a:schemeClr>
              </a:solidFill>
            </a:rPr>
            <a:t>% Costos</a:t>
          </a:r>
          <a:r>
            <a:rPr lang="es-CO" sz="1800" b="1" baseline="0">
              <a:solidFill>
                <a:schemeClr val="tx1">
                  <a:lumMod val="65000"/>
                  <a:lumOff val="35000"/>
                </a:schemeClr>
              </a:solidFill>
            </a:rPr>
            <a:t> </a:t>
          </a:r>
        </a:p>
        <a:p>
          <a:pPr algn="ctr"/>
          <a:r>
            <a:rPr lang="es-CO" sz="1800" b="1" baseline="0">
              <a:solidFill>
                <a:schemeClr val="tx1">
                  <a:lumMod val="65000"/>
                  <a:lumOff val="35000"/>
                </a:schemeClr>
              </a:solidFill>
            </a:rPr>
            <a:t>Directos e Indirectos</a:t>
          </a:r>
          <a:endParaRPr lang="es-CO" sz="1800" b="1">
            <a:solidFill>
              <a:schemeClr val="tx1">
                <a:lumMod val="65000"/>
                <a:lumOff val="35000"/>
              </a:schemeClr>
            </a:solidFill>
          </a:endParaRPr>
        </a:p>
      </xdr:txBody>
    </xdr:sp>
    <xdr:clientData/>
  </xdr:twoCellAnchor>
  <xdr:twoCellAnchor>
    <xdr:from>
      <xdr:col>42</xdr:col>
      <xdr:colOff>742950</xdr:colOff>
      <xdr:row>9</xdr:row>
      <xdr:rowOff>152400</xdr:rowOff>
    </xdr:from>
    <xdr:to>
      <xdr:col>58</xdr:col>
      <xdr:colOff>64943</xdr:colOff>
      <xdr:row>9</xdr:row>
      <xdr:rowOff>857250</xdr:rowOff>
    </xdr:to>
    <xdr:sp macro="" textlink="">
      <xdr:nvSpPr>
        <xdr:cNvPr id="6" name="CuadroTexto 5"/>
        <xdr:cNvSpPr txBox="1"/>
      </xdr:nvSpPr>
      <xdr:spPr>
        <a:xfrm>
          <a:off x="72570109" y="2360468"/>
          <a:ext cx="13912561" cy="704850"/>
        </a:xfrm>
        <a:prstGeom prst="rect">
          <a:avLst/>
        </a:prstGeom>
        <a:solidFill>
          <a:schemeClr val="accent5">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800" b="1">
              <a:solidFill>
                <a:schemeClr val="bg1"/>
              </a:solidFill>
            </a:rPr>
            <a:t>CUANTIFICACIÓN FINAL:</a:t>
          </a:r>
        </a:p>
      </xdr:txBody>
    </xdr:sp>
    <xdr:clientData/>
  </xdr:twoCellAnchor>
  <xdr:twoCellAnchor>
    <xdr:from>
      <xdr:col>42</xdr:col>
      <xdr:colOff>742950</xdr:colOff>
      <xdr:row>17</xdr:row>
      <xdr:rowOff>323850</xdr:rowOff>
    </xdr:from>
    <xdr:to>
      <xdr:col>58</xdr:col>
      <xdr:colOff>151534</xdr:colOff>
      <xdr:row>17</xdr:row>
      <xdr:rowOff>1028700</xdr:rowOff>
    </xdr:to>
    <xdr:sp macro="" textlink="">
      <xdr:nvSpPr>
        <xdr:cNvPr id="47" name="CuadroTexto 46"/>
        <xdr:cNvSpPr txBox="1"/>
      </xdr:nvSpPr>
      <xdr:spPr>
        <a:xfrm>
          <a:off x="72570109" y="11580668"/>
          <a:ext cx="13999152" cy="704850"/>
        </a:xfrm>
        <a:prstGeom prst="rect">
          <a:avLst/>
        </a:prstGeom>
        <a:solidFill>
          <a:schemeClr val="accent5">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800" b="1">
              <a:solidFill>
                <a:schemeClr val="bg1"/>
              </a:solidFill>
            </a:rPr>
            <a:t>AGREGACIÓN DE VALOR FINAL:</a:t>
          </a:r>
        </a:p>
      </xdr:txBody>
    </xdr:sp>
    <xdr:clientData/>
  </xdr:twoCellAnchor>
  <xdr:twoCellAnchor>
    <xdr:from>
      <xdr:col>42</xdr:col>
      <xdr:colOff>629094</xdr:colOff>
      <xdr:row>26</xdr:row>
      <xdr:rowOff>44234</xdr:rowOff>
    </xdr:from>
    <xdr:to>
      <xdr:col>45</xdr:col>
      <xdr:colOff>659700</xdr:colOff>
      <xdr:row>32</xdr:row>
      <xdr:rowOff>1</xdr:rowOff>
    </xdr:to>
    <xdr:sp macro="" textlink="">
      <xdr:nvSpPr>
        <xdr:cNvPr id="7" name="CuadroTexto 6"/>
        <xdr:cNvSpPr txBox="1"/>
      </xdr:nvSpPr>
      <xdr:spPr>
        <a:xfrm>
          <a:off x="72467647" y="19695813"/>
          <a:ext cx="2553895" cy="1192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s-CO" sz="1400" b="1">
              <a:solidFill>
                <a:schemeClr val="accent5"/>
              </a:solidFill>
              <a:latin typeface="Arial" panose="020B0604020202020204" pitchFamily="34" charset="0"/>
              <a:cs typeface="Arial" panose="020B0604020202020204" pitchFamily="34" charset="0"/>
            </a:rPr>
            <a:t>Participantes que adquieren mayores capacidades, competencias o desarrolla las  habilidades ya existentes</a:t>
          </a:r>
        </a:p>
      </xdr:txBody>
    </xdr:sp>
    <xdr:clientData/>
  </xdr:twoCellAnchor>
  <xdr:twoCellAnchor>
    <xdr:from>
      <xdr:col>48</xdr:col>
      <xdr:colOff>1102894</xdr:colOff>
      <xdr:row>26</xdr:row>
      <xdr:rowOff>16711</xdr:rowOff>
    </xdr:from>
    <xdr:to>
      <xdr:col>50</xdr:col>
      <xdr:colOff>659937</xdr:colOff>
      <xdr:row>31</xdr:row>
      <xdr:rowOff>167106</xdr:rowOff>
    </xdr:to>
    <xdr:sp macro="" textlink="">
      <xdr:nvSpPr>
        <xdr:cNvPr id="38" name="CuadroTexto 37"/>
        <xdr:cNvSpPr txBox="1"/>
      </xdr:nvSpPr>
      <xdr:spPr>
        <a:xfrm>
          <a:off x="77770789" y="19668290"/>
          <a:ext cx="2197306" cy="11864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1400" b="1">
              <a:solidFill>
                <a:schemeClr val="accent5"/>
              </a:solidFill>
              <a:latin typeface="Arial" panose="020B0604020202020204" pitchFamily="34" charset="0"/>
              <a:cs typeface="Arial" panose="020B0604020202020204" pitchFamily="34" charset="0"/>
            </a:rPr>
            <a:t>Técnicas, métodos, saberes, metodologías desarrolladas o mejoradas</a:t>
          </a:r>
        </a:p>
      </xdr:txBody>
    </xdr:sp>
    <xdr:clientData/>
  </xdr:twoCellAnchor>
  <xdr:twoCellAnchor>
    <xdr:from>
      <xdr:col>54</xdr:col>
      <xdr:colOff>13804</xdr:colOff>
      <xdr:row>26</xdr:row>
      <xdr:rowOff>16710</xdr:rowOff>
    </xdr:from>
    <xdr:to>
      <xdr:col>54</xdr:col>
      <xdr:colOff>1483864</xdr:colOff>
      <xdr:row>32</xdr:row>
      <xdr:rowOff>50131</xdr:rowOff>
    </xdr:to>
    <xdr:sp macro="" textlink="">
      <xdr:nvSpPr>
        <xdr:cNvPr id="39" name="CuadroTexto 38"/>
        <xdr:cNvSpPr txBox="1"/>
      </xdr:nvSpPr>
      <xdr:spPr>
        <a:xfrm>
          <a:off x="82714199" y="19668289"/>
          <a:ext cx="1470060" cy="127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1400" b="1">
              <a:solidFill>
                <a:schemeClr val="accent5"/>
              </a:solidFill>
              <a:latin typeface="Arial" panose="020B0604020202020204" pitchFamily="34" charset="0"/>
              <a:cs typeface="Arial" panose="020B0604020202020204" pitchFamily="34" charset="0"/>
            </a:rPr>
            <a:t>Productos de aprendizaje elaborados</a:t>
          </a:r>
        </a:p>
      </xdr:txBody>
    </xdr:sp>
    <xdr:clientData/>
  </xdr:twoCellAnchor>
  <xdr:twoCellAnchor>
    <xdr:from>
      <xdr:col>42</xdr:col>
      <xdr:colOff>426637</xdr:colOff>
      <xdr:row>33</xdr:row>
      <xdr:rowOff>267370</xdr:rowOff>
    </xdr:from>
    <xdr:to>
      <xdr:col>45</xdr:col>
      <xdr:colOff>642538</xdr:colOff>
      <xdr:row>38</xdr:row>
      <xdr:rowOff>0</xdr:rowOff>
    </xdr:to>
    <xdr:sp macro="" textlink="">
      <xdr:nvSpPr>
        <xdr:cNvPr id="40" name="CuadroTexto 39"/>
        <xdr:cNvSpPr txBox="1"/>
      </xdr:nvSpPr>
      <xdr:spPr>
        <a:xfrm>
          <a:off x="72265190" y="21456317"/>
          <a:ext cx="2739190" cy="13368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1400" b="1">
              <a:solidFill>
                <a:srgbClr val="7030A0"/>
              </a:solidFill>
              <a:latin typeface="Arial" panose="020B0604020202020204" pitchFamily="34" charset="0"/>
              <a:cs typeface="Arial" panose="020B0604020202020204" pitchFamily="34" charset="0"/>
            </a:rPr>
            <a:t>Técnicos/expertos de instituciones de ambos países que entran en contacto y se relacionan con homólogos en otro(s) país(es)</a:t>
          </a:r>
        </a:p>
      </xdr:txBody>
    </xdr:sp>
    <xdr:clientData/>
  </xdr:twoCellAnchor>
  <xdr:twoCellAnchor>
    <xdr:from>
      <xdr:col>49</xdr:col>
      <xdr:colOff>279049</xdr:colOff>
      <xdr:row>34</xdr:row>
      <xdr:rowOff>0</xdr:rowOff>
    </xdr:from>
    <xdr:to>
      <xdr:col>50</xdr:col>
      <xdr:colOff>680357</xdr:colOff>
      <xdr:row>38</xdr:row>
      <xdr:rowOff>33421</xdr:rowOff>
    </xdr:to>
    <xdr:sp macro="" textlink="">
      <xdr:nvSpPr>
        <xdr:cNvPr id="41" name="CuadroTexto 40"/>
        <xdr:cNvSpPr txBox="1"/>
      </xdr:nvSpPr>
      <xdr:spPr>
        <a:xfrm>
          <a:off x="78216944" y="21473026"/>
          <a:ext cx="1771571" cy="1353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1400" b="1">
              <a:solidFill>
                <a:srgbClr val="7030A0"/>
              </a:solidFill>
              <a:latin typeface="Arial" panose="020B0604020202020204" pitchFamily="34" charset="0"/>
              <a:cs typeface="Arial" panose="020B0604020202020204" pitchFamily="34" charset="0"/>
            </a:rPr>
            <a:t>Redes establecidas</a:t>
          </a:r>
        </a:p>
      </xdr:txBody>
    </xdr:sp>
    <xdr:clientData/>
  </xdr:twoCellAnchor>
  <xdr:twoCellAnchor>
    <xdr:from>
      <xdr:col>53</xdr:col>
      <xdr:colOff>481484</xdr:colOff>
      <xdr:row>34</xdr:row>
      <xdr:rowOff>0</xdr:rowOff>
    </xdr:from>
    <xdr:to>
      <xdr:col>54</xdr:col>
      <xdr:colOff>1433985</xdr:colOff>
      <xdr:row>37</xdr:row>
      <xdr:rowOff>261674</xdr:rowOff>
    </xdr:to>
    <xdr:sp macro="" textlink="">
      <xdr:nvSpPr>
        <xdr:cNvPr id="42" name="CuadroTexto 41"/>
        <xdr:cNvSpPr txBox="1"/>
      </xdr:nvSpPr>
      <xdr:spPr>
        <a:xfrm>
          <a:off x="82413195" y="21473026"/>
          <a:ext cx="1721185" cy="12308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1400" b="1">
              <a:solidFill>
                <a:srgbClr val="7030A0"/>
              </a:solidFill>
              <a:latin typeface="Arial" panose="020B0604020202020204" pitchFamily="34" charset="0"/>
              <a:cs typeface="Arial" panose="020B0604020202020204" pitchFamily="34" charset="0"/>
            </a:rPr>
            <a:t>Comunidades de conocimiento y aprendizaje</a:t>
          </a:r>
        </a:p>
      </xdr:txBody>
    </xdr:sp>
    <xdr:clientData/>
  </xdr:twoCellAnchor>
  <xdr:twoCellAnchor>
    <xdr:from>
      <xdr:col>42</xdr:col>
      <xdr:colOff>563217</xdr:colOff>
      <xdr:row>39</xdr:row>
      <xdr:rowOff>200437</xdr:rowOff>
    </xdr:from>
    <xdr:to>
      <xdr:col>45</xdr:col>
      <xdr:colOff>629478</xdr:colOff>
      <xdr:row>42</xdr:row>
      <xdr:rowOff>314737</xdr:rowOff>
    </xdr:to>
    <xdr:sp macro="" textlink="">
      <xdr:nvSpPr>
        <xdr:cNvPr id="43" name="CuadroTexto 42"/>
        <xdr:cNvSpPr txBox="1"/>
      </xdr:nvSpPr>
      <xdr:spPr>
        <a:xfrm>
          <a:off x="72323739" y="23681633"/>
          <a:ext cx="2567609" cy="13484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1400" b="1">
              <a:solidFill>
                <a:schemeClr val="accent6">
                  <a:lumMod val="75000"/>
                </a:schemeClr>
              </a:solidFill>
              <a:latin typeface="Arial" panose="020B0604020202020204" pitchFamily="34" charset="0"/>
              <a:cs typeface="Arial" panose="020B0604020202020204" pitchFamily="34" charset="0"/>
            </a:rPr>
            <a:t>Piezas de difusión en medios de comunicación propios (físicos o digitales) de las  instituciones socias del proyecto</a:t>
          </a:r>
        </a:p>
      </xdr:txBody>
    </xdr:sp>
    <xdr:clientData/>
  </xdr:twoCellAnchor>
  <xdr:twoCellAnchor>
    <xdr:from>
      <xdr:col>48</xdr:col>
      <xdr:colOff>1063625</xdr:colOff>
      <xdr:row>39</xdr:row>
      <xdr:rowOff>174625</xdr:rowOff>
    </xdr:from>
    <xdr:to>
      <xdr:col>50</xdr:col>
      <xdr:colOff>687456</xdr:colOff>
      <xdr:row>42</xdr:row>
      <xdr:rowOff>301624</xdr:rowOff>
    </xdr:to>
    <xdr:sp macro="" textlink="">
      <xdr:nvSpPr>
        <xdr:cNvPr id="50" name="CuadroTexto 49"/>
        <xdr:cNvSpPr txBox="1"/>
      </xdr:nvSpPr>
      <xdr:spPr>
        <a:xfrm>
          <a:off x="77660500" y="23876000"/>
          <a:ext cx="2259081" cy="1365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1400" b="1">
              <a:solidFill>
                <a:schemeClr val="accent6">
                  <a:lumMod val="75000"/>
                </a:schemeClr>
              </a:solidFill>
              <a:latin typeface="Arial" panose="020B0604020202020204" pitchFamily="34" charset="0"/>
              <a:cs typeface="Arial" panose="020B0604020202020204" pitchFamily="34" charset="0"/>
            </a:rPr>
            <a:t>Piezas</a:t>
          </a:r>
          <a:r>
            <a:rPr lang="es-CO" sz="1400" b="1" baseline="0">
              <a:solidFill>
                <a:schemeClr val="accent6">
                  <a:lumMod val="75000"/>
                </a:schemeClr>
              </a:solidFill>
              <a:latin typeface="Arial" panose="020B0604020202020204" pitchFamily="34" charset="0"/>
              <a:cs typeface="Arial" panose="020B0604020202020204" pitchFamily="34" charset="0"/>
            </a:rPr>
            <a:t> de difusión </a:t>
          </a:r>
          <a:r>
            <a:rPr lang="es-CO" sz="1400" b="1">
              <a:solidFill>
                <a:schemeClr val="accent6">
                  <a:lumMod val="75000"/>
                </a:schemeClr>
              </a:solidFill>
              <a:latin typeface="Arial" panose="020B0604020202020204" pitchFamily="34" charset="0"/>
              <a:cs typeface="Arial" panose="020B0604020202020204" pitchFamily="34" charset="0"/>
            </a:rPr>
            <a:t>en medios de comunicación (físicos    o digitales) del(los) país(es)</a:t>
          </a:r>
        </a:p>
      </xdr:txBody>
    </xdr:sp>
    <xdr:clientData/>
  </xdr:twoCellAnchor>
  <xdr:twoCellAnchor>
    <xdr:from>
      <xdr:col>53</xdr:col>
      <xdr:colOff>428625</xdr:colOff>
      <xdr:row>39</xdr:row>
      <xdr:rowOff>158750</xdr:rowOff>
    </xdr:from>
    <xdr:to>
      <xdr:col>54</xdr:col>
      <xdr:colOff>1432891</xdr:colOff>
      <xdr:row>42</xdr:row>
      <xdr:rowOff>323021</xdr:rowOff>
    </xdr:to>
    <xdr:sp macro="" textlink="">
      <xdr:nvSpPr>
        <xdr:cNvPr id="51" name="CuadroTexto 50"/>
        <xdr:cNvSpPr txBox="1"/>
      </xdr:nvSpPr>
      <xdr:spPr>
        <a:xfrm>
          <a:off x="82264250" y="23860125"/>
          <a:ext cx="1766266" cy="14025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1400" b="1">
              <a:solidFill>
                <a:schemeClr val="accent6">
                  <a:lumMod val="75000"/>
                </a:schemeClr>
              </a:solidFill>
              <a:latin typeface="Arial" panose="020B0604020202020204" pitchFamily="34" charset="0"/>
              <a:cs typeface="Arial" panose="020B0604020202020204" pitchFamily="34" charset="0"/>
            </a:rPr>
            <a:t>Piezas</a:t>
          </a:r>
          <a:r>
            <a:rPr lang="es-CO" sz="1400" b="1" baseline="0">
              <a:solidFill>
                <a:schemeClr val="accent6">
                  <a:lumMod val="75000"/>
                </a:schemeClr>
              </a:solidFill>
              <a:latin typeface="Arial" panose="020B0604020202020204" pitchFamily="34" charset="0"/>
              <a:cs typeface="Arial" panose="020B0604020202020204" pitchFamily="34" charset="0"/>
            </a:rPr>
            <a:t> de difusión </a:t>
          </a:r>
          <a:r>
            <a:rPr lang="es-CO" sz="1400" b="1">
              <a:solidFill>
                <a:schemeClr val="accent6">
                  <a:lumMod val="75000"/>
                </a:schemeClr>
              </a:solidFill>
              <a:latin typeface="Arial" panose="020B0604020202020204" pitchFamily="34" charset="0"/>
              <a:cs typeface="Arial" panose="020B0604020202020204" pitchFamily="34" charset="0"/>
            </a:rPr>
            <a:t>en medios de comunicación especializados</a:t>
          </a:r>
        </a:p>
      </xdr:txBody>
    </xdr:sp>
    <xdr:clientData/>
  </xdr:twoCellAnchor>
  <xdr:twoCellAnchor>
    <xdr:from>
      <xdr:col>48</xdr:col>
      <xdr:colOff>123306</xdr:colOff>
      <xdr:row>42</xdr:row>
      <xdr:rowOff>802611</xdr:rowOff>
    </xdr:from>
    <xdr:to>
      <xdr:col>50</xdr:col>
      <xdr:colOff>700888</xdr:colOff>
      <xdr:row>44</xdr:row>
      <xdr:rowOff>282057</xdr:rowOff>
    </xdr:to>
    <xdr:sp macro="" textlink="">
      <xdr:nvSpPr>
        <xdr:cNvPr id="58" name="CuadroTexto 57"/>
        <xdr:cNvSpPr txBox="1"/>
      </xdr:nvSpPr>
      <xdr:spPr>
        <a:xfrm>
          <a:off x="76738942" y="25827384"/>
          <a:ext cx="3227264" cy="15229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1400" b="1">
              <a:solidFill>
                <a:schemeClr val="accent4">
                  <a:lumMod val="75000"/>
                </a:schemeClr>
              </a:solidFill>
              <a:latin typeface="Arial" panose="020B0604020202020204" pitchFamily="34" charset="0"/>
              <a:cs typeface="Arial" panose="020B0604020202020204" pitchFamily="34" charset="0"/>
            </a:rPr>
            <a:t>% de participación de mujeres y/o grupos étnicos como beneficiarios directos en el proyecto</a:t>
          </a:r>
        </a:p>
      </xdr:txBody>
    </xdr:sp>
    <xdr:clientData/>
  </xdr:twoCellAnchor>
  <xdr:twoCellAnchor editAs="oneCell">
    <xdr:from>
      <xdr:col>47</xdr:col>
      <xdr:colOff>27609</xdr:colOff>
      <xdr:row>25</xdr:row>
      <xdr:rowOff>220868</xdr:rowOff>
    </xdr:from>
    <xdr:to>
      <xdr:col>48</xdr:col>
      <xdr:colOff>828261</xdr:colOff>
      <xdr:row>32</xdr:row>
      <xdr:rowOff>55218</xdr:rowOff>
    </xdr:to>
    <xdr:pic>
      <xdr:nvPicPr>
        <xdr:cNvPr id="59" name="Imagen 58"/>
        <xdr:cNvPicPr/>
      </xdr:nvPicPr>
      <xdr:blipFill rotWithShape="1">
        <a:blip xmlns:r="http://schemas.openxmlformats.org/officeDocument/2006/relationships" r:embed="rId12">
          <a:duotone>
            <a:prstClr val="black"/>
            <a:schemeClr val="accent5">
              <a:tint val="45000"/>
              <a:satMod val="400000"/>
            </a:schemeClr>
          </a:duotone>
          <a:extLst>
            <a:ext uri="{BEBA8EAE-BF5A-486C-A8C5-ECC9F3942E4B}">
              <a14:imgProps xmlns:a14="http://schemas.microsoft.com/office/drawing/2010/main">
                <a14:imgLayer r:embed="rId13">
                  <a14:imgEffect>
                    <a14:backgroundRemoval t="4375" b="98750" l="1149" r="95977">
                      <a14:foregroundMark x1="76437" y1="36250" x2="76437" y2="36250"/>
                      <a14:foregroundMark x1="70690" y1="38125" x2="70690" y2="38125"/>
                      <a14:foregroundMark x1="74713" y1="56875" x2="74713" y2="56875"/>
                      <a14:foregroundMark x1="73563" y1="68125" x2="73563" y2="68125"/>
                      <a14:foregroundMark x1="79310" y1="72500" x2="79310" y2="72500"/>
                      <a14:foregroundMark x1="16667" y1="68750" x2="16667" y2="68750"/>
                      <a14:foregroundMark x1="23563" y1="41875" x2="23563" y2="41875"/>
                    </a14:backgroundRemoval>
                  </a14:imgEffect>
                </a14:imgLayer>
              </a14:imgProps>
            </a:ext>
            <a:ext uri="{28A0092B-C50C-407E-A947-70E740481C1C}">
              <a14:useLocalDpi xmlns:a14="http://schemas.microsoft.com/office/drawing/2010/main" val="0"/>
            </a:ext>
          </a:extLst>
        </a:blip>
        <a:srcRect r="5881" b="7609"/>
        <a:stretch/>
      </xdr:blipFill>
      <xdr:spPr>
        <a:xfrm>
          <a:off x="75827283" y="19574564"/>
          <a:ext cx="1559891" cy="1408045"/>
        </a:xfrm>
        <a:prstGeom prst="rect">
          <a:avLst/>
        </a:prstGeom>
      </xdr:spPr>
    </xdr:pic>
    <xdr:clientData/>
  </xdr:twoCellAnchor>
  <xdr:twoCellAnchor>
    <xdr:from>
      <xdr:col>46</xdr:col>
      <xdr:colOff>0</xdr:colOff>
      <xdr:row>39</xdr:row>
      <xdr:rowOff>182218</xdr:rowOff>
    </xdr:from>
    <xdr:to>
      <xdr:col>47</xdr:col>
      <xdr:colOff>16565</xdr:colOff>
      <xdr:row>42</xdr:row>
      <xdr:rowOff>298175</xdr:rowOff>
    </xdr:to>
    <xdr:sp macro="" textlink="">
      <xdr:nvSpPr>
        <xdr:cNvPr id="8" name="Rectángulo 7"/>
        <xdr:cNvSpPr/>
      </xdr:nvSpPr>
      <xdr:spPr>
        <a:xfrm>
          <a:off x="75023870" y="23663414"/>
          <a:ext cx="778565" cy="1350065"/>
        </a:xfrm>
        <a:prstGeom prst="rect">
          <a:avLst/>
        </a:prstGeom>
        <a:noFill/>
        <a:ln w="28575">
          <a:solidFill>
            <a:srgbClr val="51AF3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51</xdr:col>
      <xdr:colOff>0</xdr:colOff>
      <xdr:row>39</xdr:row>
      <xdr:rowOff>182218</xdr:rowOff>
    </xdr:from>
    <xdr:to>
      <xdr:col>52</xdr:col>
      <xdr:colOff>16565</xdr:colOff>
      <xdr:row>42</xdr:row>
      <xdr:rowOff>298175</xdr:rowOff>
    </xdr:to>
    <xdr:sp macro="" textlink="">
      <xdr:nvSpPr>
        <xdr:cNvPr id="62" name="Rectángulo 61"/>
        <xdr:cNvSpPr/>
      </xdr:nvSpPr>
      <xdr:spPr>
        <a:xfrm>
          <a:off x="75023870" y="23663414"/>
          <a:ext cx="778565" cy="1350065"/>
        </a:xfrm>
        <a:prstGeom prst="rect">
          <a:avLst/>
        </a:prstGeom>
        <a:noFill/>
        <a:ln w="28575">
          <a:solidFill>
            <a:srgbClr val="51AF3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55</xdr:col>
      <xdr:colOff>0</xdr:colOff>
      <xdr:row>39</xdr:row>
      <xdr:rowOff>182218</xdr:rowOff>
    </xdr:from>
    <xdr:to>
      <xdr:col>56</xdr:col>
      <xdr:colOff>16565</xdr:colOff>
      <xdr:row>42</xdr:row>
      <xdr:rowOff>298175</xdr:rowOff>
    </xdr:to>
    <xdr:sp macro="" textlink="">
      <xdr:nvSpPr>
        <xdr:cNvPr id="63" name="Rectángulo 62"/>
        <xdr:cNvSpPr/>
      </xdr:nvSpPr>
      <xdr:spPr>
        <a:xfrm>
          <a:off x="75023870" y="23663414"/>
          <a:ext cx="778565" cy="1350065"/>
        </a:xfrm>
        <a:prstGeom prst="rect">
          <a:avLst/>
        </a:prstGeom>
        <a:noFill/>
        <a:ln w="28575">
          <a:solidFill>
            <a:srgbClr val="51AF3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50</xdr:col>
      <xdr:colOff>739946</xdr:colOff>
      <xdr:row>42</xdr:row>
      <xdr:rowOff>809625</xdr:rowOff>
    </xdr:from>
    <xdr:to>
      <xdr:col>51</xdr:col>
      <xdr:colOff>678982</xdr:colOff>
      <xdr:row>44</xdr:row>
      <xdr:rowOff>158751</xdr:rowOff>
    </xdr:to>
    <xdr:sp macro="" textlink="">
      <xdr:nvSpPr>
        <xdr:cNvPr id="64" name="Rectángulo 63"/>
        <xdr:cNvSpPr/>
      </xdr:nvSpPr>
      <xdr:spPr>
        <a:xfrm>
          <a:off x="79972071" y="25749250"/>
          <a:ext cx="701036" cy="1397001"/>
        </a:xfrm>
        <a:prstGeom prst="rect">
          <a:avLst/>
        </a:prstGeom>
        <a:noFill/>
        <a:ln w="28575">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60</xdr:col>
      <xdr:colOff>0</xdr:colOff>
      <xdr:row>32</xdr:row>
      <xdr:rowOff>0</xdr:rowOff>
    </xdr:from>
    <xdr:to>
      <xdr:col>60</xdr:col>
      <xdr:colOff>304800</xdr:colOff>
      <xdr:row>33</xdr:row>
      <xdr:rowOff>0</xdr:rowOff>
    </xdr:to>
    <xdr:sp macro="" textlink="">
      <xdr:nvSpPr>
        <xdr:cNvPr id="4111" name="AutoShape 15" descr="Resultado de imagen para icon improving"/>
        <xdr:cNvSpPr>
          <a:spLocks noChangeAspect="1" noChangeArrowheads="1"/>
        </xdr:cNvSpPr>
      </xdr:nvSpPr>
      <xdr:spPr bwMode="auto">
        <a:xfrm>
          <a:off x="87934800" y="21278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52</xdr:col>
      <xdr:colOff>95249</xdr:colOff>
      <xdr:row>25</xdr:row>
      <xdr:rowOff>271096</xdr:rowOff>
    </xdr:from>
    <xdr:to>
      <xdr:col>53</xdr:col>
      <xdr:colOff>414615</xdr:colOff>
      <xdr:row>32</xdr:row>
      <xdr:rowOff>78440</xdr:rowOff>
    </xdr:to>
    <xdr:pic>
      <xdr:nvPicPr>
        <xdr:cNvPr id="79" name="Imagen 78"/>
        <xdr:cNvPicPr/>
      </xdr:nvPicPr>
      <xdr:blipFill rotWithShape="1">
        <a:blip xmlns:r="http://schemas.openxmlformats.org/officeDocument/2006/relationships" r:embed="rId14">
          <a:duotone>
            <a:prstClr val="black"/>
            <a:schemeClr val="accent5">
              <a:tint val="45000"/>
              <a:satMod val="400000"/>
            </a:schemeClr>
          </a:duotone>
          <a:extLst>
            <a:ext uri="{BEBA8EAE-BF5A-486C-A8C5-ECC9F3942E4B}">
              <a14:imgProps xmlns:a14="http://schemas.microsoft.com/office/drawing/2010/main">
                <a14:imgLayer r:embed="rId15">
                  <a14:imgEffect>
                    <a14:backgroundRemoval t="9778" b="95111" l="9821" r="95536">
                      <a14:foregroundMark x1="57589" y1="53778" x2="57589" y2="53778"/>
                      <a14:foregroundMark x1="71429" y1="47556" x2="71429" y2="47556"/>
                      <a14:foregroundMark x1="51339" y1="66667" x2="51339" y2="66667"/>
                    </a14:backgroundRemoval>
                  </a14:imgEffect>
                </a14:imgLayer>
              </a14:imgProps>
            </a:ext>
            <a:ext uri="{28A0092B-C50C-407E-A947-70E740481C1C}">
              <a14:useLocalDpi xmlns:a14="http://schemas.microsoft.com/office/drawing/2010/main" val="0"/>
            </a:ext>
          </a:extLst>
        </a:blip>
        <a:srcRect l="6828" t="9934" r="7038" b="9543"/>
        <a:stretch/>
      </xdr:blipFill>
      <xdr:spPr>
        <a:xfrm>
          <a:off x="80779326" y="20002500"/>
          <a:ext cx="1484347" cy="1382632"/>
        </a:xfrm>
        <a:prstGeom prst="rect">
          <a:avLst/>
        </a:prstGeom>
      </xdr:spPr>
    </xdr:pic>
    <xdr:clientData/>
  </xdr:twoCellAnchor>
  <xdr:twoCellAnchor editAs="oneCell">
    <xdr:from>
      <xdr:col>56</xdr:col>
      <xdr:colOff>252294</xdr:colOff>
      <xdr:row>26</xdr:row>
      <xdr:rowOff>2562</xdr:rowOff>
    </xdr:from>
    <xdr:to>
      <xdr:col>58</xdr:col>
      <xdr:colOff>171612</xdr:colOff>
      <xdr:row>32</xdr:row>
      <xdr:rowOff>0</xdr:rowOff>
    </xdr:to>
    <xdr:pic>
      <xdr:nvPicPr>
        <xdr:cNvPr id="69" name="Imagen 68"/>
        <xdr:cNvPicPr/>
      </xdr:nvPicPr>
      <xdr:blipFill rotWithShape="1">
        <a:blip xmlns:r="http://schemas.openxmlformats.org/officeDocument/2006/relationships" r:embed="rId16" cstate="print">
          <a:duotone>
            <a:schemeClr val="accent5">
              <a:shade val="45000"/>
              <a:satMod val="135000"/>
            </a:schemeClr>
            <a:prstClr val="white"/>
          </a:duotone>
          <a:extLst>
            <a:ext uri="{28A0092B-C50C-407E-A947-70E740481C1C}">
              <a14:useLocalDpi xmlns:a14="http://schemas.microsoft.com/office/drawing/2010/main" val="0"/>
            </a:ext>
          </a:extLst>
        </a:blip>
        <a:srcRect l="2929" t="3125" r="196" b="9375"/>
        <a:stretch/>
      </xdr:blipFill>
      <xdr:spPr bwMode="auto">
        <a:xfrm>
          <a:off x="85171751" y="20032276"/>
          <a:ext cx="1443318" cy="1265624"/>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47</xdr:col>
      <xdr:colOff>148167</xdr:colOff>
      <xdr:row>33</xdr:row>
      <xdr:rowOff>249115</xdr:rowOff>
    </xdr:from>
    <xdr:to>
      <xdr:col>48</xdr:col>
      <xdr:colOff>772584</xdr:colOff>
      <xdr:row>38</xdr:row>
      <xdr:rowOff>29308</xdr:rowOff>
    </xdr:to>
    <xdr:pic>
      <xdr:nvPicPr>
        <xdr:cNvPr id="80" name="Imagen 79"/>
        <xdr:cNvPicPr/>
      </xdr:nvPicPr>
      <xdr:blipFill>
        <a:blip xmlns:r="http://schemas.openxmlformats.org/officeDocument/2006/relationships" r:embed="rId17">
          <a:duotone>
            <a:prstClr val="black"/>
            <a:srgbClr val="7030A0">
              <a:tint val="45000"/>
              <a:satMod val="400000"/>
            </a:srgbClr>
          </a:duotone>
          <a:extLst>
            <a:ext uri="{BEBA8EAE-BF5A-486C-A8C5-ECC9F3942E4B}">
              <a14:imgProps xmlns:a14="http://schemas.microsoft.com/office/drawing/2010/main">
                <a14:imgLayer r:embed="rId18">
                  <a14:imgEffect>
                    <a14:backgroundRemoval t="1778" b="97333" l="0" r="100000">
                      <a14:foregroundMark x1="19556" y1="56444" x2="19556" y2="56444"/>
                      <a14:foregroundMark x1="16889" y1="39111" x2="16889" y2="39111"/>
                      <a14:foregroundMark x1="47111" y1="50667" x2="47111" y2="50667"/>
                      <a14:foregroundMark x1="40889" y1="32000" x2="40889" y2="32000"/>
                      <a14:foregroundMark x1="42222" y1="20889" x2="42222" y2="20889"/>
                      <a14:foregroundMark x1="60444" y1="50667" x2="60444" y2="50667"/>
                      <a14:foregroundMark x1="64000" y1="61778" x2="64000" y2="61778"/>
                      <a14:foregroundMark x1="89778" y1="53333" x2="89778" y2="53333"/>
                      <a14:foregroundMark x1="79556" y1="29778" x2="79556" y2="29778"/>
                    </a14:backgroundRemoval>
                  </a14:imgEffect>
                  <a14:imgEffect>
                    <a14:artisticPhotocopy/>
                  </a14:imgEffect>
                  <a14:imgEffect>
                    <a14:sharpenSoften amount="-25000"/>
                  </a14:imgEffect>
                </a14:imgLayer>
              </a14:imgProps>
            </a:ext>
            <a:ext uri="{28A0092B-C50C-407E-A947-70E740481C1C}">
              <a14:useLocalDpi xmlns:a14="http://schemas.microsoft.com/office/drawing/2010/main" val="0"/>
            </a:ext>
          </a:extLst>
        </a:blip>
        <a:stretch>
          <a:fillRect/>
        </a:stretch>
      </xdr:blipFill>
      <xdr:spPr>
        <a:xfrm>
          <a:off x="75974494" y="21863538"/>
          <a:ext cx="1386417" cy="1399443"/>
        </a:xfrm>
        <a:prstGeom prst="rect">
          <a:avLst/>
        </a:prstGeom>
      </xdr:spPr>
    </xdr:pic>
    <xdr:clientData/>
  </xdr:twoCellAnchor>
  <xdr:twoCellAnchor editAs="oneCell">
    <xdr:from>
      <xdr:col>56</xdr:col>
      <xdr:colOff>191234</xdr:colOff>
      <xdr:row>34</xdr:row>
      <xdr:rowOff>21981</xdr:rowOff>
    </xdr:from>
    <xdr:to>
      <xdr:col>58</xdr:col>
      <xdr:colOff>183174</xdr:colOff>
      <xdr:row>37</xdr:row>
      <xdr:rowOff>337038</xdr:rowOff>
    </xdr:to>
    <xdr:pic>
      <xdr:nvPicPr>
        <xdr:cNvPr id="84" name="Imagen 83"/>
        <xdr:cNvPicPr/>
      </xdr:nvPicPr>
      <xdr:blipFill rotWithShape="1">
        <a:blip xmlns:r="http://schemas.openxmlformats.org/officeDocument/2006/relationships" r:embed="rId19" cstate="print">
          <a:duotone>
            <a:prstClr val="black"/>
            <a:srgbClr val="7030A0">
              <a:tint val="45000"/>
              <a:satMod val="400000"/>
            </a:srgbClr>
          </a:duotone>
          <a:extLst>
            <a:ext uri="{BEBA8EAE-BF5A-486C-A8C5-ECC9F3942E4B}">
              <a14:imgProps xmlns:a14="http://schemas.microsoft.com/office/drawing/2010/main">
                <a14:imgLayer r:embed="rId20">
                  <a14:imgEffect>
                    <a14:backgroundRemoval t="2260" b="93974" l="2655" r="94137">
                      <a14:foregroundMark x1="24115" y1="43691" x2="24115" y2="43691"/>
                      <a14:foregroundMark x1="18363" y1="47458" x2="18363" y2="47458"/>
                      <a14:foregroundMark x1="16372" y1="54049" x2="16372" y2="54049"/>
                      <a14:foregroundMark x1="15265" y1="36535" x2="15265" y2="36535"/>
                      <a14:foregroundMark x1="21128" y1="32957" x2="21128" y2="32957"/>
                      <a14:foregroundMark x1="26438" y1="37288" x2="26438" y2="37288"/>
                      <a14:foregroundMark x1="25442" y1="24670" x2="25442" y2="24670"/>
                      <a14:foregroundMark x1="27434" y1="26365" x2="27434" y2="26365"/>
                      <a14:foregroundMark x1="31416" y1="25612" x2="31416" y2="25612"/>
                      <a14:foregroundMark x1="33296" y1="24670" x2="33296" y2="24670"/>
                      <a14:foregroundMark x1="34403" y1="23729" x2="34403" y2="23729"/>
                      <a14:foregroundMark x1="34513" y1="30697" x2="34513" y2="30697"/>
                      <a14:foregroundMark x1="49779" y1="16949" x2="49779" y2="16949"/>
                      <a14:foregroundMark x1="50885" y1="19586" x2="50885" y2="19586"/>
                      <a14:foregroundMark x1="54314" y1="18079" x2="54314" y2="18079"/>
                      <a14:foregroundMark x1="55642" y1="16949" x2="55642" y2="16949"/>
                      <a14:foregroundMark x1="71128" y1="23540" x2="71128" y2="23540"/>
                      <a14:foregroundMark x1="67810" y1="22599" x2="67810" y2="22599"/>
                      <a14:foregroundMark x1="67588" y1="25047" x2="67588" y2="25047"/>
                      <a14:foregroundMark x1="65708" y1="23917" x2="65708" y2="23917"/>
                      <a14:foregroundMark x1="66372" y1="19962" x2="66372" y2="19962"/>
                      <a14:foregroundMark x1="68031" y1="44444" x2="68031" y2="44444"/>
                      <a14:foregroundMark x1="30973" y1="43503" x2="30973" y2="43503"/>
                      <a14:foregroundMark x1="34845" y1="31638" x2="34845" y2="31638"/>
                      <a14:foregroundMark x1="25553" y1="23917" x2="25553" y2="23917"/>
                      <a14:foregroundMark x1="48119" y1="13371" x2="48119" y2="13371"/>
                      <a14:foregroundMark x1="52102" y1="14501" x2="52102" y2="14501"/>
                      <a14:foregroundMark x1="44358" y1="18079" x2="44358" y2="18079"/>
                      <a14:backgroundMark x1="31195" y1="34087" x2="31195" y2="34087"/>
                      <a14:backgroundMark x1="50774" y1="24294" x2="50774" y2="24294"/>
                      <a14:backgroundMark x1="46350" y1="22787" x2="46350" y2="22787"/>
                      <a14:backgroundMark x1="48783" y1="22411" x2="48783" y2="22411"/>
                      <a14:backgroundMark x1="76991" y1="31827" x2="76991" y2="31827"/>
                      <a14:backgroundMark x1="73562" y1="25047" x2="73562" y2="25047"/>
                      <a14:backgroundMark x1="74004" y1="22976" x2="74004" y2="22976"/>
                      <a14:backgroundMark x1="70354" y1="21092" x2="70354" y2="21092"/>
                      <a14:backgroundMark x1="67035" y1="18832" x2="67035" y2="18832"/>
                      <a14:backgroundMark x1="67588" y1="26177" x2="67588" y2="26177"/>
                      <a14:backgroundMark x1="68363" y1="23917" x2="68363" y2="23917"/>
                      <a14:backgroundMark x1="65044" y1="23917" x2="65044" y2="23917"/>
                      <a14:backgroundMark x1="65487" y1="22787" x2="65487" y2="22787"/>
                      <a14:backgroundMark x1="23341" y1="36535" x2="23341" y2="36535"/>
                      <a14:backgroundMark x1="22456" y1="32203" x2="22456" y2="32203"/>
                      <a14:backgroundMark x1="25774" y1="17702" x2="25774" y2="17702"/>
                      <a14:backgroundMark x1="24226" y1="18644" x2="24226" y2="18644"/>
                      <a14:backgroundMark x1="31748" y1="18267" x2="31748" y2="18267"/>
                      <a14:backgroundMark x1="50774" y1="11864" x2="50774" y2="11864"/>
                      <a14:backgroundMark x1="49004" y1="11864" x2="49004" y2="11864"/>
                      <a14:backgroundMark x1="54757" y1="61205" x2="54757" y2="61205"/>
                    </a14:backgroundRemoval>
                  </a14:imgEffect>
                </a14:imgLayer>
              </a14:imgProps>
            </a:ext>
            <a:ext uri="{28A0092B-C50C-407E-A947-70E740481C1C}">
              <a14:useLocalDpi xmlns:a14="http://schemas.microsoft.com/office/drawing/2010/main" val="0"/>
            </a:ext>
          </a:extLst>
        </a:blip>
        <a:srcRect l="5745" t="4813" r="32870" b="5743"/>
        <a:stretch/>
      </xdr:blipFill>
      <xdr:spPr bwMode="auto">
        <a:xfrm>
          <a:off x="85110272" y="21922154"/>
          <a:ext cx="1515940" cy="129686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52</xdr:col>
      <xdr:colOff>23813</xdr:colOff>
      <xdr:row>39</xdr:row>
      <xdr:rowOff>184089</xdr:rowOff>
    </xdr:from>
    <xdr:to>
      <xdr:col>53</xdr:col>
      <xdr:colOff>439615</xdr:colOff>
      <xdr:row>42</xdr:row>
      <xdr:rowOff>207899</xdr:rowOff>
    </xdr:to>
    <xdr:pic>
      <xdr:nvPicPr>
        <xdr:cNvPr id="85" name="Imagen 84" descr="Resultado de imagen para press media icon"/>
        <xdr:cNvPicPr/>
      </xdr:nvPicPr>
      <xdr:blipFill>
        <a:blip xmlns:r="http://schemas.openxmlformats.org/officeDocument/2006/relationships" r:embed="rId21" cstate="print">
          <a:duotone>
            <a:schemeClr val="accent6">
              <a:shade val="45000"/>
              <a:satMod val="135000"/>
            </a:schemeClr>
            <a:prstClr val="white"/>
          </a:duotone>
          <a:extLst>
            <a:ext uri="{BEBA8EAE-BF5A-486C-A8C5-ECC9F3942E4B}">
              <a14:imgProps xmlns:a14="http://schemas.microsoft.com/office/drawing/2010/main">
                <a14:imgLayer r:embed="rId22">
                  <a14:imgEffect>
                    <a14:backgroundRemoval t="2374" b="94065" l="4667" r="96167">
                      <a14:foregroundMark x1="18333" y1="39169" x2="18333" y2="39169"/>
                      <a14:foregroundMark x1="14667" y1="38576" x2="14667" y2="38576"/>
                      <a14:foregroundMark x1="11000" y1="75964" x2="11000" y2="75964"/>
                      <a14:foregroundMark x1="78667" y1="22849" x2="78667" y2="22849"/>
                      <a14:foregroundMark x1="76000" y1="22849" x2="76000" y2="22849"/>
                      <a14:foregroundMark x1="74500" y1="22849" x2="74500" y2="22849"/>
                      <a14:foregroundMark x1="72333" y1="22849" x2="72333" y2="22849"/>
                      <a14:backgroundMark x1="48500" y1="36795" x2="48500" y2="36795"/>
                    </a14:backgroundRemoval>
                  </a14:imgEffect>
                </a14:imgLayer>
              </a14:imgProps>
            </a:ext>
            <a:ext uri="{28A0092B-C50C-407E-A947-70E740481C1C}">
              <a14:useLocalDpi xmlns:a14="http://schemas.microsoft.com/office/drawing/2010/main" val="0"/>
            </a:ext>
          </a:extLst>
        </a:blip>
        <a:srcRect/>
        <a:stretch>
          <a:fillRect/>
        </a:stretch>
      </xdr:blipFill>
      <xdr:spPr bwMode="auto">
        <a:xfrm>
          <a:off x="80707890" y="23901339"/>
          <a:ext cx="1580783" cy="1269387"/>
        </a:xfrm>
        <a:prstGeom prst="rect">
          <a:avLst/>
        </a:prstGeom>
        <a:noFill/>
        <a:ln>
          <a:noFill/>
        </a:ln>
      </xdr:spPr>
    </xdr:pic>
    <xdr:clientData/>
  </xdr:twoCellAnchor>
  <xdr:twoCellAnchor editAs="oneCell">
    <xdr:from>
      <xdr:col>47</xdr:col>
      <xdr:colOff>116465</xdr:colOff>
      <xdr:row>39</xdr:row>
      <xdr:rowOff>142874</xdr:rowOff>
    </xdr:from>
    <xdr:to>
      <xdr:col>48</xdr:col>
      <xdr:colOff>797718</xdr:colOff>
      <xdr:row>42</xdr:row>
      <xdr:rowOff>273843</xdr:rowOff>
    </xdr:to>
    <xdr:pic>
      <xdr:nvPicPr>
        <xdr:cNvPr id="86" name="Imagen 85" descr="Imagen relacionada"/>
        <xdr:cNvPicPr/>
      </xdr:nvPicPr>
      <xdr:blipFill rotWithShape="1">
        <a:blip xmlns:r="http://schemas.openxmlformats.org/officeDocument/2006/relationships" r:embed="rId23" cstate="print">
          <a:duotone>
            <a:schemeClr val="accent6">
              <a:shade val="45000"/>
              <a:satMod val="135000"/>
            </a:schemeClr>
            <a:prstClr val="white"/>
          </a:duotone>
          <a:extLst>
            <a:ext uri="{BEBA8EAE-BF5A-486C-A8C5-ECC9F3942E4B}">
              <a14:imgProps xmlns:a14="http://schemas.microsoft.com/office/drawing/2010/main">
                <a14:imgLayer r:embed="rId24">
                  <a14:imgEffect>
                    <a14:backgroundRemoval t="667" b="99111" l="10000" r="90000"/>
                  </a14:imgEffect>
                </a14:imgLayer>
              </a14:imgProps>
            </a:ext>
            <a:ext uri="{28A0092B-C50C-407E-A947-70E740481C1C}">
              <a14:useLocalDpi xmlns:a14="http://schemas.microsoft.com/office/drawing/2010/main" val="0"/>
            </a:ext>
          </a:extLst>
        </a:blip>
        <a:srcRect l="12453" r="13146"/>
        <a:stretch/>
      </xdr:blipFill>
      <xdr:spPr bwMode="auto">
        <a:xfrm>
          <a:off x="75875934" y="23860124"/>
          <a:ext cx="1443253" cy="1369219"/>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56</xdr:col>
      <xdr:colOff>219808</xdr:colOff>
      <xdr:row>39</xdr:row>
      <xdr:rowOff>193246</xdr:rowOff>
    </xdr:from>
    <xdr:to>
      <xdr:col>58</xdr:col>
      <xdr:colOff>178592</xdr:colOff>
      <xdr:row>42</xdr:row>
      <xdr:rowOff>288497</xdr:rowOff>
    </xdr:to>
    <xdr:pic>
      <xdr:nvPicPr>
        <xdr:cNvPr id="87" name="Imagen 86" descr="Resultado de imagen para press media icon"/>
        <xdr:cNvPicPr/>
      </xdr:nvPicPr>
      <xdr:blipFill>
        <a:blip xmlns:r="http://schemas.openxmlformats.org/officeDocument/2006/relationships" r:embed="rId25" cstate="print">
          <a:duotone>
            <a:schemeClr val="accent6">
              <a:shade val="45000"/>
              <a:satMod val="135000"/>
            </a:schemeClr>
            <a:prstClr val="white"/>
          </a:duotone>
          <a:extLst>
            <a:ext uri="{BEBA8EAE-BF5A-486C-A8C5-ECC9F3942E4B}">
              <a14:imgProps xmlns:a14="http://schemas.microsoft.com/office/drawing/2010/main">
                <a14:imgLayer r:embed="rId26">
                  <a14:imgEffect>
                    <a14:backgroundRemoval t="177" b="100000" l="730" r="99635">
                      <a14:foregroundMark x1="87950" y1="58726" x2="87950" y2="58726"/>
                      <a14:foregroundMark x1="61346" y1="57842" x2="61346" y2="57842"/>
                      <a14:foregroundMark x1="53052" y1="66038" x2="53052" y2="66038"/>
                      <a14:foregroundMark x1="37976" y1="75943" x2="37976" y2="75943"/>
                      <a14:foregroundMark x1="21805" y1="70696" x2="21805" y2="70696"/>
                      <a14:foregroundMark x1="17527" y1="59080" x2="17527" y2="59080"/>
                      <a14:foregroundMark x1="63485" y1="96226" x2="63485" y2="96226"/>
                      <a14:foregroundMark x1="70736" y1="85318" x2="70736" y2="85318"/>
                      <a14:foregroundMark x1="95149" y1="93632" x2="95149" y2="93632"/>
                      <a14:foregroundMark x1="43505" y1="48998" x2="43505" y2="48998"/>
                      <a14:foregroundMark x1="42097" y1="29186" x2="42097" y2="29186"/>
                      <a14:foregroundMark x1="31977" y1="28479" x2="31977" y2="28479"/>
                      <a14:foregroundMark x1="38132" y1="38031" x2="38132" y2="38031"/>
                      <a14:foregroundMark x1="38445" y1="44281" x2="38445" y2="44281"/>
                      <a14:foregroundMark x1="75483" y1="61321" x2="75483" y2="61321"/>
                      <a14:foregroundMark x1="70996" y1="60259" x2="70996" y2="60259"/>
                      <a14:foregroundMark x1="64580" y1="59080" x2="64580" y2="59080"/>
                      <a14:foregroundMark x1="66562" y1="58903" x2="66562" y2="58903"/>
                      <a14:foregroundMark x1="68545" y1="58019" x2="68545" y2="58019"/>
                      <a14:foregroundMark x1="75326" y1="59257" x2="75326" y2="59257"/>
                      <a14:foregroundMark x1="83777" y1="62913" x2="83777" y2="62913"/>
                      <a14:foregroundMark x1="85029" y1="63267" x2="85029" y2="63267"/>
                      <a14:foregroundMark x1="49035" y1="87913" x2="49035" y2="87913"/>
                    </a14:backgroundRemoval>
                  </a14:imgEffect>
                </a14:imgLayer>
              </a14:imgProps>
            </a:ext>
            <a:ext uri="{28A0092B-C50C-407E-A947-70E740481C1C}">
              <a14:useLocalDpi xmlns:a14="http://schemas.microsoft.com/office/drawing/2010/main" val="0"/>
            </a:ext>
          </a:extLst>
        </a:blip>
        <a:srcRect/>
        <a:stretch>
          <a:fillRect/>
        </a:stretch>
      </xdr:blipFill>
      <xdr:spPr bwMode="auto">
        <a:xfrm>
          <a:off x="85138846" y="23910496"/>
          <a:ext cx="1482784" cy="1340828"/>
        </a:xfrm>
        <a:prstGeom prst="rect">
          <a:avLst/>
        </a:prstGeom>
        <a:noFill/>
        <a:ln>
          <a:noFill/>
        </a:ln>
      </xdr:spPr>
    </xdr:pic>
    <xdr:clientData/>
  </xdr:twoCellAnchor>
  <xdr:twoCellAnchor editAs="oneCell">
    <xdr:from>
      <xdr:col>52</xdr:col>
      <xdr:colOff>123641</xdr:colOff>
      <xdr:row>34</xdr:row>
      <xdr:rowOff>11906</xdr:rowOff>
    </xdr:from>
    <xdr:to>
      <xdr:col>53</xdr:col>
      <xdr:colOff>366346</xdr:colOff>
      <xdr:row>37</xdr:row>
      <xdr:rowOff>345281</xdr:rowOff>
    </xdr:to>
    <xdr:pic>
      <xdr:nvPicPr>
        <xdr:cNvPr id="91" name="Imagen 90" descr="C:\Users\fernandonivia\Downloads\Recurso 1.png"/>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80807718" y="21912079"/>
          <a:ext cx="1407686" cy="1315183"/>
        </a:xfrm>
        <a:prstGeom prst="rect">
          <a:avLst/>
        </a:prstGeom>
        <a:noFill/>
        <a:ln>
          <a:noFill/>
        </a:ln>
      </xdr:spPr>
    </xdr:pic>
    <xdr:clientData/>
  </xdr:twoCellAnchor>
  <xdr:twoCellAnchor editAs="oneCell">
    <xdr:from>
      <xdr:col>52</xdr:col>
      <xdr:colOff>95249</xdr:colOff>
      <xdr:row>42</xdr:row>
      <xdr:rowOff>797718</xdr:rowOff>
    </xdr:from>
    <xdr:to>
      <xdr:col>53</xdr:col>
      <xdr:colOff>309562</xdr:colOff>
      <xdr:row>44</xdr:row>
      <xdr:rowOff>37</xdr:rowOff>
    </xdr:to>
    <xdr:pic>
      <xdr:nvPicPr>
        <xdr:cNvPr id="92" name="Imagen 91" descr="Resultado de imagen para women participation icon"/>
        <xdr:cNvPicPr>
          <a:picLocks noChangeAspect="1" noChangeArrowheads="1"/>
        </xdr:cNvPicPr>
      </xdr:nvPicPr>
      <xdr:blipFill>
        <a:blip xmlns:r="http://schemas.openxmlformats.org/officeDocument/2006/relationships" r:embed="rId28">
          <a:duotone>
            <a:schemeClr val="accent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80815294" y="25822491"/>
          <a:ext cx="1374632" cy="13711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5981086</xdr:colOff>
      <xdr:row>43</xdr:row>
      <xdr:rowOff>197960</xdr:rowOff>
    </xdr:from>
    <xdr:to>
      <xdr:col>27</xdr:col>
      <xdr:colOff>7083750</xdr:colOff>
      <xdr:row>43</xdr:row>
      <xdr:rowOff>1125401</xdr:rowOff>
    </xdr:to>
    <xdr:pic>
      <xdr:nvPicPr>
        <xdr:cNvPr id="66" name="Imagen 65" descr="https://cdn2.iconfinder.com/data/icons/adventure-series-icons/516/Caving-512.png"/>
        <xdr:cNvPicPr>
          <a:picLocks noChangeAspect="1" noChangeArrowheads="1"/>
        </xdr:cNvPicPr>
      </xdr:nvPicPr>
      <xdr:blipFill>
        <a:blip xmlns:r="http://schemas.openxmlformats.org/officeDocument/2006/relationships" r:embed="rId29" cstate="print">
          <a:duotone>
            <a:schemeClr val="accent6">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42223711" y="26034523"/>
          <a:ext cx="1102664" cy="9274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6101638</xdr:colOff>
      <xdr:row>54</xdr:row>
      <xdr:rowOff>158796</xdr:rowOff>
    </xdr:from>
    <xdr:to>
      <xdr:col>27</xdr:col>
      <xdr:colOff>7042111</xdr:colOff>
      <xdr:row>54</xdr:row>
      <xdr:rowOff>1103671</xdr:rowOff>
    </xdr:to>
    <xdr:pic>
      <xdr:nvPicPr>
        <xdr:cNvPr id="68" name="Imagen 67" descr="https://cdn2.iconfinder.com/data/icons/business-15/256/Conference_Video_Call-512.png"/>
        <xdr:cNvPicPr>
          <a:picLocks noChangeAspect="1" noChangeArrowheads="1"/>
        </xdr:cNvPicPr>
      </xdr:nvPicPr>
      <xdr:blipFill>
        <a:blip xmlns:r="http://schemas.openxmlformats.org/officeDocument/2006/relationships" r:embed="rId30" cstate="print">
          <a:duotone>
            <a:prstClr val="black"/>
            <a:schemeClr val="accent5">
              <a:tint val="45000"/>
              <a:satMod val="400000"/>
            </a:schemeClr>
          </a:duotone>
          <a:extLst>
            <a:ext uri="{28A0092B-C50C-407E-A947-70E740481C1C}">
              <a14:useLocalDpi xmlns:a14="http://schemas.microsoft.com/office/drawing/2010/main" val="0"/>
            </a:ext>
          </a:extLst>
        </a:blip>
        <a:srcRect/>
        <a:stretch>
          <a:fillRect/>
        </a:stretch>
      </xdr:blipFill>
      <xdr:spPr bwMode="auto">
        <a:xfrm>
          <a:off x="42344263" y="39354171"/>
          <a:ext cx="940473" cy="94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6038659</xdr:colOff>
      <xdr:row>42</xdr:row>
      <xdr:rowOff>10822</xdr:rowOff>
    </xdr:from>
    <xdr:to>
      <xdr:col>27</xdr:col>
      <xdr:colOff>6999038</xdr:colOff>
      <xdr:row>43</xdr:row>
      <xdr:rowOff>33534</xdr:rowOff>
    </xdr:to>
    <xdr:pic>
      <xdr:nvPicPr>
        <xdr:cNvPr id="70" name="Imagen 69" descr="http://www.iconshock.com/img_vista/IPHONE/jobs/jpg/president_icon.jpg"/>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42281284" y="24918697"/>
          <a:ext cx="960379" cy="951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6062757</xdr:colOff>
      <xdr:row>51</xdr:row>
      <xdr:rowOff>205748</xdr:rowOff>
    </xdr:from>
    <xdr:to>
      <xdr:col>27</xdr:col>
      <xdr:colOff>6993800</xdr:colOff>
      <xdr:row>51</xdr:row>
      <xdr:rowOff>1150594</xdr:rowOff>
    </xdr:to>
    <xdr:pic>
      <xdr:nvPicPr>
        <xdr:cNvPr id="71" name="Imagen 70" descr="http://www.twooceansmarathon.org.za/sites/default/files/styles/medium/public/icons/icon-Expo_1.jpg?itok=NnTDUXUC"/>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42305382" y="35757811"/>
          <a:ext cx="931043" cy="9448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5779037</xdr:colOff>
      <xdr:row>50</xdr:row>
      <xdr:rowOff>110438</xdr:rowOff>
    </xdr:from>
    <xdr:to>
      <xdr:col>28</xdr:col>
      <xdr:colOff>145088</xdr:colOff>
      <xdr:row>50</xdr:row>
      <xdr:rowOff>1193640</xdr:rowOff>
    </xdr:to>
    <xdr:pic>
      <xdr:nvPicPr>
        <xdr:cNvPr id="72" name="Imagen 71" descr="http://colorado.wish.org/~/media/Shared/312x214%20Icons/MAW_icon-vector-blue_10_ID_badge_312x214.ashx?h=214&amp;la=en&amp;w=312"/>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42021662" y="34448063"/>
          <a:ext cx="1557426" cy="10832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5899341</xdr:colOff>
      <xdr:row>43</xdr:row>
      <xdr:rowOff>1185128</xdr:rowOff>
    </xdr:from>
    <xdr:to>
      <xdr:col>28</xdr:col>
      <xdr:colOff>1794</xdr:colOff>
      <xdr:row>45</xdr:row>
      <xdr:rowOff>19598</xdr:rowOff>
    </xdr:to>
    <xdr:pic>
      <xdr:nvPicPr>
        <xdr:cNvPr id="73" name="Imagen 72" descr="https://d30y9cdsu7xlg0.cloudfront.net/png/79709-200.png"/>
        <xdr:cNvPicPr>
          <a:picLocks noChangeAspect="1" noChangeArrowheads="1"/>
        </xdr:cNvPicPr>
      </xdr:nvPicPr>
      <xdr:blipFill>
        <a:blip xmlns:r="http://schemas.openxmlformats.org/officeDocument/2006/relationships" r:embed="rId34">
          <a:duotone>
            <a:schemeClr val="accent5">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42141966" y="27021691"/>
          <a:ext cx="1282837" cy="12633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6109772</xdr:colOff>
      <xdr:row>45</xdr:row>
      <xdr:rowOff>267574</xdr:rowOff>
    </xdr:from>
    <xdr:to>
      <xdr:col>27</xdr:col>
      <xdr:colOff>7055895</xdr:colOff>
      <xdr:row>45</xdr:row>
      <xdr:rowOff>1202446</xdr:rowOff>
    </xdr:to>
    <xdr:pic>
      <xdr:nvPicPr>
        <xdr:cNvPr id="74" name="Imagen 73" descr="https://usageux.files.wordpress.com/2016/02/user_interview.png?w=468&amp;h=468"/>
        <xdr:cNvPicPr>
          <a:picLocks noChangeAspect="1" noChangeArrowheads="1"/>
        </xdr:cNvPicPr>
      </xdr:nvPicPr>
      <xdr:blipFill>
        <a:blip xmlns:r="http://schemas.openxmlformats.org/officeDocument/2006/relationships" r:embed="rId35" cstate="print">
          <a:duotone>
            <a:prstClr val="black"/>
            <a:srgbClr val="7030A0">
              <a:tint val="45000"/>
              <a:satMod val="400000"/>
            </a:srgbClr>
          </a:duotone>
          <a:extLst>
            <a:ext uri="{BEBA8EAE-BF5A-486C-A8C5-ECC9F3942E4B}">
              <a14:imgProps xmlns:a14="http://schemas.microsoft.com/office/drawing/2010/main">
                <a14:imgLayer r:embed="rId36">
                  <a14:imgEffect>
                    <a14:saturation sat="0"/>
                  </a14:imgEffect>
                </a14:imgLayer>
              </a14:imgProps>
            </a:ext>
            <a:ext uri="{28A0092B-C50C-407E-A947-70E740481C1C}">
              <a14:useLocalDpi xmlns:a14="http://schemas.microsoft.com/office/drawing/2010/main" val="0"/>
            </a:ext>
          </a:extLst>
        </a:blip>
        <a:srcRect/>
        <a:stretch>
          <a:fillRect/>
        </a:stretch>
      </xdr:blipFill>
      <xdr:spPr bwMode="auto">
        <a:xfrm>
          <a:off x="42352397" y="28533012"/>
          <a:ext cx="946123" cy="9348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6015919</xdr:colOff>
      <xdr:row>46</xdr:row>
      <xdr:rowOff>204845</xdr:rowOff>
    </xdr:from>
    <xdr:to>
      <xdr:col>28</xdr:col>
      <xdr:colOff>63252</xdr:colOff>
      <xdr:row>47</xdr:row>
      <xdr:rowOff>10523</xdr:rowOff>
    </xdr:to>
    <xdr:pic>
      <xdr:nvPicPr>
        <xdr:cNvPr id="75" name="Imagen 74" descr="Resultado de imagen para expert icon"/>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42258544" y="29684720"/>
          <a:ext cx="1238708" cy="1020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6000119</xdr:colOff>
      <xdr:row>49</xdr:row>
      <xdr:rowOff>81336</xdr:rowOff>
    </xdr:from>
    <xdr:to>
      <xdr:col>28</xdr:col>
      <xdr:colOff>6264</xdr:colOff>
      <xdr:row>50</xdr:row>
      <xdr:rowOff>37467</xdr:rowOff>
    </xdr:to>
    <xdr:pic>
      <xdr:nvPicPr>
        <xdr:cNvPr id="81" name="Imagen 80" descr="https://saltspringmarket.com/wp-content/uploads/2016/02/explore_icon.png"/>
        <xdr:cNvPicPr>
          <a:picLocks noChangeAspect="1" noChangeArrowheads="1"/>
        </xdr:cNvPicPr>
      </xdr:nvPicPr>
      <xdr:blipFill>
        <a:blip xmlns:r="http://schemas.openxmlformats.org/officeDocument/2006/relationships" r:embed="rId38">
          <a:duotone>
            <a:schemeClr val="accent5">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42242744" y="33204524"/>
          <a:ext cx="1186529" cy="11705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6003499</xdr:colOff>
      <xdr:row>47</xdr:row>
      <xdr:rowOff>241036</xdr:rowOff>
    </xdr:from>
    <xdr:to>
      <xdr:col>28</xdr:col>
      <xdr:colOff>2267</xdr:colOff>
      <xdr:row>48</xdr:row>
      <xdr:rowOff>21916</xdr:rowOff>
    </xdr:to>
    <xdr:pic>
      <xdr:nvPicPr>
        <xdr:cNvPr id="82" name="Imagen 81" descr="Resultado de imagen para WORKSHOPicon"/>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42246124" y="30935349"/>
          <a:ext cx="1190143" cy="9953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27</xdr:col>
      <xdr:colOff>5947823</xdr:colOff>
      <xdr:row>53</xdr:row>
      <xdr:rowOff>160007</xdr:rowOff>
    </xdr:from>
    <xdr:ext cx="1281802" cy="892046"/>
    <xdr:pic>
      <xdr:nvPicPr>
        <xdr:cNvPr id="83" name="Imagen 82" descr="http://www.freeiconspng.com/uploads/meeting-notes-icon-meeting3-33.jpg"/>
        <xdr:cNvPicPr>
          <a:picLocks noChangeAspect="1" noChangeArrowheads="1"/>
        </xdr:cNvPicPr>
      </xdr:nvPicPr>
      <xdr:blipFill rotWithShape="1">
        <a:blip xmlns:r="http://schemas.openxmlformats.org/officeDocument/2006/relationships" r:embed="rId40" cstate="print">
          <a:extLst>
            <a:ext uri="{BEBA8EAE-BF5A-486C-A8C5-ECC9F3942E4B}">
              <a14:imgProps xmlns:a14="http://schemas.microsoft.com/office/drawing/2010/main">
                <a14:imgLayer r:embed="rId41">
                  <a14:imgEffect>
                    <a14:colorTemperature colorTemp="5900"/>
                  </a14:imgEffect>
                  <a14:imgEffect>
                    <a14:saturation sat="33000"/>
                  </a14:imgEffect>
                </a14:imgLayer>
              </a14:imgProps>
            </a:ext>
            <a:ext uri="{28A0092B-C50C-407E-A947-70E740481C1C}">
              <a14:useLocalDpi xmlns:a14="http://schemas.microsoft.com/office/drawing/2010/main" val="0"/>
            </a:ext>
          </a:extLst>
        </a:blip>
        <a:srcRect t="17901"/>
        <a:stretch/>
      </xdr:blipFill>
      <xdr:spPr bwMode="auto">
        <a:xfrm>
          <a:off x="42190448" y="38140945"/>
          <a:ext cx="1281802" cy="8920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27</xdr:col>
      <xdr:colOff>5896390</xdr:colOff>
      <xdr:row>52</xdr:row>
      <xdr:rowOff>77434</xdr:rowOff>
    </xdr:from>
    <xdr:ext cx="1296035" cy="1308966"/>
    <xdr:pic>
      <xdr:nvPicPr>
        <xdr:cNvPr id="88" name="Imagen 87" descr="https://cdn1.iconfinder.com/data/icons/thin-line-icons/128/GeoTag_Tag_Mark_Landmark_Pin_Map-512.png"/>
        <xdr:cNvPicPr>
          <a:picLocks noChangeAspect="1" noChangeArrowheads="1"/>
        </xdr:cNvPicPr>
      </xdr:nvPicPr>
      <xdr:blipFill>
        <a:blip xmlns:r="http://schemas.openxmlformats.org/officeDocument/2006/relationships" r:embed="rId42" cstate="print">
          <a:duotone>
            <a:schemeClr val="accent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42139015" y="36843934"/>
          <a:ext cx="1296035" cy="13089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27</xdr:col>
      <xdr:colOff>5936717</xdr:colOff>
      <xdr:row>48</xdr:row>
      <xdr:rowOff>52435</xdr:rowOff>
    </xdr:from>
    <xdr:to>
      <xdr:col>28</xdr:col>
      <xdr:colOff>71011</xdr:colOff>
      <xdr:row>49</xdr:row>
      <xdr:rowOff>156732</xdr:rowOff>
    </xdr:to>
    <xdr:pic>
      <xdr:nvPicPr>
        <xdr:cNvPr id="89" name="Imagen 88" descr="https://cdn3.iconfinder.com/data/icons/school-icons-3/512/Graduation_Hat-512.png"/>
        <xdr:cNvPicPr>
          <a:picLocks noChangeAspect="1" noChangeArrowheads="1"/>
        </xdr:cNvPicPr>
      </xdr:nvPicPr>
      <xdr:blipFill>
        <a:blip xmlns:r="http://schemas.openxmlformats.org/officeDocument/2006/relationships" r:embed="rId43" cstate="print">
          <a:duotone>
            <a:schemeClr val="accent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42179342" y="31961185"/>
          <a:ext cx="1325669" cy="13187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6132802</xdr:colOff>
      <xdr:row>55</xdr:row>
      <xdr:rowOff>90920</xdr:rowOff>
    </xdr:from>
    <xdr:to>
      <xdr:col>27</xdr:col>
      <xdr:colOff>7073275</xdr:colOff>
      <xdr:row>55</xdr:row>
      <xdr:rowOff>1035795</xdr:rowOff>
    </xdr:to>
    <xdr:pic>
      <xdr:nvPicPr>
        <xdr:cNvPr id="94" name="Imagen 93" descr="https://cdn2.iconfinder.com/data/icons/business-15/256/Conference_Video_Call-512.png"/>
        <xdr:cNvPicPr>
          <a:picLocks noChangeAspect="1" noChangeArrowheads="1"/>
        </xdr:cNvPicPr>
      </xdr:nvPicPr>
      <xdr:blipFill>
        <a:blip xmlns:r="http://schemas.openxmlformats.org/officeDocument/2006/relationships" r:embed="rId30" cstate="print">
          <a:duotone>
            <a:prstClr val="black"/>
            <a:schemeClr val="accent5">
              <a:tint val="45000"/>
              <a:satMod val="400000"/>
            </a:schemeClr>
          </a:duotone>
          <a:extLst>
            <a:ext uri="{28A0092B-C50C-407E-A947-70E740481C1C}">
              <a14:useLocalDpi xmlns:a14="http://schemas.microsoft.com/office/drawing/2010/main" val="0"/>
            </a:ext>
          </a:extLst>
        </a:blip>
        <a:srcRect/>
        <a:stretch>
          <a:fillRect/>
        </a:stretch>
      </xdr:blipFill>
      <xdr:spPr bwMode="auto">
        <a:xfrm>
          <a:off x="42375427" y="40500733"/>
          <a:ext cx="940473" cy="94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c:userShapes xmlns:c="http://schemas.openxmlformats.org/drawingml/2006/chart">
  <cdr:relSizeAnchor xmlns:cdr="http://schemas.openxmlformats.org/drawingml/2006/chartDrawing">
    <cdr:from>
      <cdr:x>0.65367</cdr:x>
      <cdr:y>0.23011</cdr:y>
    </cdr:from>
    <cdr:to>
      <cdr:x>0.91819</cdr:x>
      <cdr:y>0.33531</cdr:y>
    </cdr:to>
    <cdr:sp macro="" textlink="">
      <cdr:nvSpPr>
        <cdr:cNvPr id="2" name="CuadroTexto 1"/>
        <cdr:cNvSpPr txBox="1"/>
      </cdr:nvSpPr>
      <cdr:spPr>
        <a:xfrm xmlns:a="http://schemas.openxmlformats.org/drawingml/2006/main">
          <a:off x="4756550" y="954882"/>
          <a:ext cx="1924843" cy="4365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3600"/>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2</xdr:col>
      <xdr:colOff>146117</xdr:colOff>
      <xdr:row>17</xdr:row>
      <xdr:rowOff>82639</xdr:rowOff>
    </xdr:from>
    <xdr:to>
      <xdr:col>2</xdr:col>
      <xdr:colOff>772025</xdr:colOff>
      <xdr:row>17</xdr:row>
      <xdr:rowOff>708653</xdr:rowOff>
    </xdr:to>
    <xdr:pic>
      <xdr:nvPicPr>
        <xdr:cNvPr id="6" name="Imagen 5" descr="https://cdn1.iconfinder.com/data/icons/ui-5/502/calendar-512.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57367" y="3835489"/>
          <a:ext cx="625908" cy="626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114300</xdr:colOff>
      <xdr:row>21</xdr:row>
      <xdr:rowOff>28575</xdr:rowOff>
    </xdr:from>
    <xdr:to>
      <xdr:col>2</xdr:col>
      <xdr:colOff>876300</xdr:colOff>
      <xdr:row>21</xdr:row>
      <xdr:rowOff>790575</xdr:rowOff>
    </xdr:to>
    <xdr:pic>
      <xdr:nvPicPr>
        <xdr:cNvPr id="11" name="Imagen 10" descr="https://cdn2.iconfinder.com/data/icons/wedding-hand-drawn-icons/64/wedding_26-512.png"/>
        <xdr:cNvPicPr>
          <a:picLocks noChangeAspect="1" noChangeArrowheads="1"/>
        </xdr:cNvPicPr>
      </xdr:nvPicPr>
      <xdr:blipFill>
        <a:blip xmlns:r="http://schemas.openxmlformats.org/officeDocument/2006/relationships" r:embed="rId2" cstate="print">
          <a:duotone>
            <a:schemeClr val="accent5">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3925550" y="7058025"/>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95250</xdr:colOff>
      <xdr:row>20</xdr:row>
      <xdr:rowOff>38099</xdr:rowOff>
    </xdr:from>
    <xdr:to>
      <xdr:col>2</xdr:col>
      <xdr:colOff>847725</xdr:colOff>
      <xdr:row>20</xdr:row>
      <xdr:rowOff>790574</xdr:rowOff>
    </xdr:to>
    <xdr:pic>
      <xdr:nvPicPr>
        <xdr:cNvPr id="12" name="Imagen 11" descr="https://cdn3.iconfinder.com/data/icons/objects/512/Invitation_2-512.png"/>
        <xdr:cNvPicPr>
          <a:picLocks noChangeAspect="1" noChangeArrowheads="1"/>
        </xdr:cNvPicPr>
      </xdr:nvPicPr>
      <xdr:blipFill>
        <a:blip xmlns:r="http://schemas.openxmlformats.org/officeDocument/2006/relationships" r:embed="rId3" cstate="print">
          <a:duotone>
            <a:schemeClr val="accent5">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3906500" y="6248399"/>
          <a:ext cx="752475" cy="752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66675</xdr:colOff>
      <xdr:row>19</xdr:row>
      <xdr:rowOff>19050</xdr:rowOff>
    </xdr:from>
    <xdr:to>
      <xdr:col>2</xdr:col>
      <xdr:colOff>790575</xdr:colOff>
      <xdr:row>19</xdr:row>
      <xdr:rowOff>742950</xdr:rowOff>
    </xdr:to>
    <xdr:pic>
      <xdr:nvPicPr>
        <xdr:cNvPr id="13" name="Imagen 12" descr="http://foro-tech.gr/images/accico.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97197" y="13638378"/>
          <a:ext cx="723900" cy="72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28428</xdr:colOff>
      <xdr:row>22</xdr:row>
      <xdr:rowOff>18053</xdr:rowOff>
    </xdr:from>
    <xdr:to>
      <xdr:col>3</xdr:col>
      <xdr:colOff>122693</xdr:colOff>
      <xdr:row>23</xdr:row>
      <xdr:rowOff>233006</xdr:rowOff>
    </xdr:to>
    <xdr:pic>
      <xdr:nvPicPr>
        <xdr:cNvPr id="16" name="Imagen 15" descr="http://www.mainstreethost.com/wp-content/uploads/2015/07/press-release-icon-2.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558950" y="16111038"/>
          <a:ext cx="1018333" cy="10395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104775</xdr:colOff>
      <xdr:row>23</xdr:row>
      <xdr:rowOff>66675</xdr:rowOff>
    </xdr:from>
    <xdr:to>
      <xdr:col>2</xdr:col>
      <xdr:colOff>838200</xdr:colOff>
      <xdr:row>23</xdr:row>
      <xdr:rowOff>800100</xdr:rowOff>
    </xdr:to>
    <xdr:pic>
      <xdr:nvPicPr>
        <xdr:cNvPr id="17" name="Imagen 16" descr="https://cdn2.iconfinder.com/data/icons/employment-business/256/Job_Interview-512.pn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916025" y="8734425"/>
          <a:ext cx="733425" cy="733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142875</xdr:colOff>
      <xdr:row>24</xdr:row>
      <xdr:rowOff>194619</xdr:rowOff>
    </xdr:from>
    <xdr:to>
      <xdr:col>2</xdr:col>
      <xdr:colOff>777353</xdr:colOff>
      <xdr:row>24</xdr:row>
      <xdr:rowOff>908994</xdr:rowOff>
    </xdr:to>
    <xdr:pic>
      <xdr:nvPicPr>
        <xdr:cNvPr id="18" name="Imagen 17" descr="solo traveller, travel, trip, vacation icon "/>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47266"/>
        <a:stretch/>
      </xdr:blipFill>
      <xdr:spPr bwMode="auto">
        <a:xfrm>
          <a:off x="2673397" y="17965141"/>
          <a:ext cx="634478"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112555</xdr:colOff>
      <xdr:row>18</xdr:row>
      <xdr:rowOff>91762</xdr:rowOff>
    </xdr:from>
    <xdr:to>
      <xdr:col>2</xdr:col>
      <xdr:colOff>852536</xdr:colOff>
      <xdr:row>18</xdr:row>
      <xdr:rowOff>751267</xdr:rowOff>
    </xdr:to>
    <xdr:pic>
      <xdr:nvPicPr>
        <xdr:cNvPr id="21" name="Imagen 20" descr="https://mcrawdubai.files.wordpress.com/2016/05/agenda-icon1.png?w=640"/>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3930513" y="4679861"/>
          <a:ext cx="739981" cy="6595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158967</xdr:colOff>
      <xdr:row>26</xdr:row>
      <xdr:rowOff>171672</xdr:rowOff>
    </xdr:from>
    <xdr:to>
      <xdr:col>2</xdr:col>
      <xdr:colOff>803915</xdr:colOff>
      <xdr:row>26</xdr:row>
      <xdr:rowOff>821104</xdr:rowOff>
    </xdr:to>
    <xdr:pic>
      <xdr:nvPicPr>
        <xdr:cNvPr id="26" name="Imagen 25" descr="http://downloadicons.net/sites/default/files/24-hour-telephone-service-flag-icons-87106.pn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689489" y="19847194"/>
          <a:ext cx="644948" cy="6494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144318</xdr:colOff>
      <xdr:row>25</xdr:row>
      <xdr:rowOff>86590</xdr:rowOff>
    </xdr:from>
    <xdr:to>
      <xdr:col>2</xdr:col>
      <xdr:colOff>808182</xdr:colOff>
      <xdr:row>25</xdr:row>
      <xdr:rowOff>753957</xdr:rowOff>
    </xdr:to>
    <xdr:pic>
      <xdr:nvPicPr>
        <xdr:cNvPr id="27" name="Imagen 26" descr="To Do List Icon"/>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941136" y="10564090"/>
          <a:ext cx="663864" cy="6673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27</xdr:row>
      <xdr:rowOff>0</xdr:rowOff>
    </xdr:from>
    <xdr:to>
      <xdr:col>10</xdr:col>
      <xdr:colOff>304800</xdr:colOff>
      <xdr:row>27</xdr:row>
      <xdr:rowOff>304800</xdr:rowOff>
    </xdr:to>
    <xdr:sp macro="" textlink="">
      <xdr:nvSpPr>
        <xdr:cNvPr id="18458" name="AutoShape 26" descr="Resultado de imagen para bulb icon"/>
        <xdr:cNvSpPr>
          <a:spLocks noChangeAspect="1" noChangeArrowheads="1"/>
        </xdr:cNvSpPr>
      </xdr:nvSpPr>
      <xdr:spPr bwMode="auto">
        <a:xfrm>
          <a:off x="23831550" y="137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27</xdr:row>
      <xdr:rowOff>0</xdr:rowOff>
    </xdr:from>
    <xdr:to>
      <xdr:col>11</xdr:col>
      <xdr:colOff>304800</xdr:colOff>
      <xdr:row>27</xdr:row>
      <xdr:rowOff>304800</xdr:rowOff>
    </xdr:to>
    <xdr:sp macro="" textlink="">
      <xdr:nvSpPr>
        <xdr:cNvPr id="18459" name="AutoShape 27" descr="Resultado de imagen para bulb icon"/>
        <xdr:cNvSpPr>
          <a:spLocks noChangeAspect="1" noChangeArrowheads="1"/>
        </xdr:cNvSpPr>
      </xdr:nvSpPr>
      <xdr:spPr bwMode="auto">
        <a:xfrm>
          <a:off x="25079325" y="137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27</xdr:row>
      <xdr:rowOff>0</xdr:rowOff>
    </xdr:from>
    <xdr:to>
      <xdr:col>10</xdr:col>
      <xdr:colOff>304800</xdr:colOff>
      <xdr:row>27</xdr:row>
      <xdr:rowOff>304800</xdr:rowOff>
    </xdr:to>
    <xdr:sp macro="" textlink="">
      <xdr:nvSpPr>
        <xdr:cNvPr id="18460" name="AutoShape 28" descr="Resultado de imagen para bulb icon"/>
        <xdr:cNvSpPr>
          <a:spLocks noChangeAspect="1" noChangeArrowheads="1"/>
        </xdr:cNvSpPr>
      </xdr:nvSpPr>
      <xdr:spPr bwMode="auto">
        <a:xfrm>
          <a:off x="23831550" y="15259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115455</xdr:colOff>
      <xdr:row>17</xdr:row>
      <xdr:rowOff>89906</xdr:rowOff>
    </xdr:from>
    <xdr:ext cx="750454" cy="756586"/>
    <xdr:pic>
      <xdr:nvPicPr>
        <xdr:cNvPr id="49" name="Imagen 48" descr="https://cdn2.iconfinder.com/data/icons/aviation-1/500/Aviation_Frog_Prince-512.png"/>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359480" y="13925372"/>
          <a:ext cx="750454" cy="75658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328699</xdr:colOff>
      <xdr:row>17</xdr:row>
      <xdr:rowOff>89906</xdr:rowOff>
    </xdr:from>
    <xdr:ext cx="750454" cy="756586"/>
    <xdr:pic>
      <xdr:nvPicPr>
        <xdr:cNvPr id="53" name="Imagen 52" descr="https://cdn2.iconfinder.com/data/icons/aviation-1/500/Aviation_Frog_Prince-512.png"/>
        <xdr:cNvPicPr>
          <a:picLocks noChangeAspect="1" noChangeArrowheads="1"/>
        </xdr:cNvPicPr>
      </xdr:nvPicPr>
      <xdr:blipFill>
        <a:blip xmlns:r="http://schemas.openxmlformats.org/officeDocument/2006/relationships" r:embed="rId11" cstate="print">
          <a:duotone>
            <a:schemeClr val="accent5">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4246572" y="12060130"/>
          <a:ext cx="750454" cy="75658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109581</xdr:colOff>
      <xdr:row>18</xdr:row>
      <xdr:rowOff>607114</xdr:rowOff>
    </xdr:from>
    <xdr:ext cx="966932" cy="966932"/>
    <xdr:pic>
      <xdr:nvPicPr>
        <xdr:cNvPr id="58" name="Imagen 57" descr="https://d30y9cdsu7xlg0.cloudfront.net/png/291141-200.png"/>
        <xdr:cNvPicPr>
          <a:picLocks noChangeAspect="1" noChangeArrowheads="1"/>
        </xdr:cNvPicPr>
      </xdr:nvPicPr>
      <xdr:blipFill>
        <a:blip xmlns:r="http://schemas.openxmlformats.org/officeDocument/2006/relationships" r:embed="rId12">
          <a:duotone>
            <a:schemeClr val="accent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3589878" y="6079953"/>
          <a:ext cx="966932" cy="96693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177582</xdr:colOff>
      <xdr:row>25</xdr:row>
      <xdr:rowOff>819536</xdr:rowOff>
    </xdr:from>
    <xdr:ext cx="823172" cy="823347"/>
    <xdr:pic>
      <xdr:nvPicPr>
        <xdr:cNvPr id="59" name="Imagen 58" descr="https://d30y9cdsu7xlg0.cloudfront.net/png/59879-200.png"/>
        <xdr:cNvPicPr>
          <a:picLocks noChangeAspect="1" noChangeArrowheads="1"/>
        </xdr:cNvPicPr>
      </xdr:nvPicPr>
      <xdr:blipFill>
        <a:blip xmlns:r="http://schemas.openxmlformats.org/officeDocument/2006/relationships" r:embed="rId13" cstate="print">
          <a:duotone>
            <a:schemeClr val="accent5">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4095455" y="19670506"/>
          <a:ext cx="823172" cy="82334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11</xdr:col>
      <xdr:colOff>129152</xdr:colOff>
      <xdr:row>22</xdr:row>
      <xdr:rowOff>403601</xdr:rowOff>
    </xdr:from>
    <xdr:to>
      <xdr:col>11</xdr:col>
      <xdr:colOff>1139655</xdr:colOff>
      <xdr:row>23</xdr:row>
      <xdr:rowOff>638873</xdr:rowOff>
    </xdr:to>
    <xdr:pic>
      <xdr:nvPicPr>
        <xdr:cNvPr id="60" name="Imagen 59" descr="File:Simple light bulb graphic  Wikimedia Commons"/>
        <xdr:cNvPicPr>
          <a:picLocks noChangeAspect="1" noChangeArrowheads="1"/>
        </xdr:cNvPicPr>
      </xdr:nvPicPr>
      <xdr:blipFill>
        <a:blip xmlns:r="http://schemas.openxmlformats.org/officeDocument/2006/relationships" r:embed="rId14" cstate="print">
          <a:duotone>
            <a:schemeClr val="accent4">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3609449" y="9169830"/>
          <a:ext cx="1010503" cy="10586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26</xdr:col>
      <xdr:colOff>1181303</xdr:colOff>
      <xdr:row>1</xdr:row>
      <xdr:rowOff>113399</xdr:rowOff>
    </xdr:from>
    <xdr:to>
      <xdr:col>28</xdr:col>
      <xdr:colOff>114957</xdr:colOff>
      <xdr:row>1</xdr:row>
      <xdr:rowOff>888099</xdr:rowOff>
    </xdr:to>
    <xdr:pic>
      <xdr:nvPicPr>
        <xdr:cNvPr id="68" name="image6.tif"/>
        <xdr:cNvPicPr>
          <a:picLocks noChangeAspect="1"/>
        </xdr:cNvPicPr>
      </xdr:nvPicPr>
      <xdr:blipFill>
        <a:blip xmlns:r="http://schemas.openxmlformats.org/officeDocument/2006/relationships" r:embed="rId15">
          <a:biLevel thresh="25000"/>
          <a:extLst/>
        </a:blip>
        <a:stretch>
          <a:fillRect/>
        </a:stretch>
      </xdr:blipFill>
      <xdr:spPr>
        <a:xfrm>
          <a:off x="33812639" y="310468"/>
          <a:ext cx="1429861" cy="774700"/>
        </a:xfrm>
        <a:prstGeom prst="rect">
          <a:avLst/>
        </a:prstGeom>
        <a:ln w="12700" cap="flat">
          <a:noFill/>
          <a:miter lim="400000"/>
        </a:ln>
        <a:effectLst/>
      </xdr:spPr>
    </xdr:pic>
    <xdr:clientData/>
  </xdr:twoCellAnchor>
  <xdr:twoCellAnchor editAs="oneCell">
    <xdr:from>
      <xdr:col>20</xdr:col>
      <xdr:colOff>26346</xdr:colOff>
      <xdr:row>17</xdr:row>
      <xdr:rowOff>248478</xdr:rowOff>
    </xdr:from>
    <xdr:to>
      <xdr:col>21</xdr:col>
      <xdr:colOff>9938</xdr:colOff>
      <xdr:row>18</xdr:row>
      <xdr:rowOff>662607</xdr:rowOff>
    </xdr:to>
    <xdr:pic>
      <xdr:nvPicPr>
        <xdr:cNvPr id="69" name="Imagen 68" descr="https://lh5.ggpht.com/aw1wN6xixR7WtU2CFSzFLqSjE92CHN8bBT_PvV-R82-WX-AJnRkqKFtIGjyxiISRBQ%3Dw300"/>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24791346" y="6129130"/>
          <a:ext cx="1225983" cy="12423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103532</xdr:colOff>
      <xdr:row>19</xdr:row>
      <xdr:rowOff>372717</xdr:rowOff>
    </xdr:from>
    <xdr:to>
      <xdr:col>20</xdr:col>
      <xdr:colOff>1138858</xdr:colOff>
      <xdr:row>20</xdr:row>
      <xdr:rowOff>587519</xdr:rowOff>
    </xdr:to>
    <xdr:pic>
      <xdr:nvPicPr>
        <xdr:cNvPr id="71" name="Imagen 70" descr="http://forembed.com/images/2016/03/task_list.png"/>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5280808" y="13992045"/>
          <a:ext cx="1035326" cy="10393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103533</xdr:colOff>
      <xdr:row>21</xdr:row>
      <xdr:rowOff>269185</xdr:rowOff>
    </xdr:from>
    <xdr:to>
      <xdr:col>20</xdr:col>
      <xdr:colOff>1189230</xdr:colOff>
      <xdr:row>22</xdr:row>
      <xdr:rowOff>538366</xdr:rowOff>
    </xdr:to>
    <xdr:pic>
      <xdr:nvPicPr>
        <xdr:cNvPr id="72" name="Imagen 71" descr="http://gistson.xtgem.com/icon/verified-pink-icon.png"/>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4868533" y="9462881"/>
          <a:ext cx="1085697" cy="10974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186359</xdr:colOff>
      <xdr:row>23</xdr:row>
      <xdr:rowOff>62119</xdr:rowOff>
    </xdr:from>
    <xdr:to>
      <xdr:col>20</xdr:col>
      <xdr:colOff>952500</xdr:colOff>
      <xdr:row>23</xdr:row>
      <xdr:rowOff>830346</xdr:rowOff>
    </xdr:to>
    <xdr:pic>
      <xdr:nvPicPr>
        <xdr:cNvPr id="73" name="Imagen 72" descr="Resultado de imagen para next icon gif"/>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24951359" y="10912336"/>
          <a:ext cx="766141" cy="7682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476250</xdr:colOff>
      <xdr:row>2</xdr:row>
      <xdr:rowOff>119062</xdr:rowOff>
    </xdr:from>
    <xdr:to>
      <xdr:col>5</xdr:col>
      <xdr:colOff>881188</xdr:colOff>
      <xdr:row>6</xdr:row>
      <xdr:rowOff>39687</xdr:rowOff>
    </xdr:to>
    <xdr:pic>
      <xdr:nvPicPr>
        <xdr:cNvPr id="75" name="Imagen 74" descr="https://cdn2.iconfinder.com/data/icons/adventure-series-icons/516/Caving-512.png"/>
        <xdr:cNvPicPr>
          <a:picLocks noChangeAspect="1" noChangeArrowheads="1"/>
        </xdr:cNvPicPr>
      </xdr:nvPicPr>
      <xdr:blipFill>
        <a:blip xmlns:r="http://schemas.openxmlformats.org/officeDocument/2006/relationships" r:embed="rId20" cstate="print">
          <a:duotone>
            <a:schemeClr val="accent6">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4881563" y="1309687"/>
          <a:ext cx="1655094" cy="13890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30</xdr:col>
      <xdr:colOff>0</xdr:colOff>
      <xdr:row>5</xdr:row>
      <xdr:rowOff>0</xdr:rowOff>
    </xdr:from>
    <xdr:to>
      <xdr:col>30</xdr:col>
      <xdr:colOff>304800</xdr:colOff>
      <xdr:row>6</xdr:row>
      <xdr:rowOff>104775</xdr:rowOff>
    </xdr:to>
    <xdr:sp macro="" textlink="">
      <xdr:nvSpPr>
        <xdr:cNvPr id="18471" name="AutoShape 39" descr="Resultado de imagen para conferencia icono"/>
        <xdr:cNvSpPr>
          <a:spLocks noChangeAspect="1" noChangeArrowheads="1"/>
        </xdr:cNvSpPr>
      </xdr:nvSpPr>
      <xdr:spPr bwMode="auto">
        <a:xfrm>
          <a:off x="34966275" y="2466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30</xdr:col>
      <xdr:colOff>0</xdr:colOff>
      <xdr:row>9</xdr:row>
      <xdr:rowOff>0</xdr:rowOff>
    </xdr:from>
    <xdr:to>
      <xdr:col>30</xdr:col>
      <xdr:colOff>304800</xdr:colOff>
      <xdr:row>9</xdr:row>
      <xdr:rowOff>304800</xdr:rowOff>
    </xdr:to>
    <xdr:sp macro="" textlink="">
      <xdr:nvSpPr>
        <xdr:cNvPr id="18472" name="AutoShape 40" descr="Resultado de imagen para conferencia icono"/>
        <xdr:cNvSpPr>
          <a:spLocks noChangeAspect="1" noChangeArrowheads="1"/>
        </xdr:cNvSpPr>
      </xdr:nvSpPr>
      <xdr:spPr bwMode="auto">
        <a:xfrm>
          <a:off x="3496627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631195</xdr:colOff>
      <xdr:row>2</xdr:row>
      <xdr:rowOff>102053</xdr:rowOff>
    </xdr:from>
    <xdr:to>
      <xdr:col>11</xdr:col>
      <xdr:colOff>677695</xdr:colOff>
      <xdr:row>6</xdr:row>
      <xdr:rowOff>34018</xdr:rowOff>
    </xdr:to>
    <xdr:pic>
      <xdr:nvPicPr>
        <xdr:cNvPr id="80" name="Imagen 79" descr="https://cdn2.iconfinder.com/data/icons/business-15/256/Conference_Video_Call-512.png"/>
        <xdr:cNvPicPr>
          <a:picLocks noChangeAspect="1" noChangeArrowheads="1"/>
        </xdr:cNvPicPr>
      </xdr:nvPicPr>
      <xdr:blipFill>
        <a:blip xmlns:r="http://schemas.openxmlformats.org/officeDocument/2006/relationships" r:embed="rId21" cstate="print">
          <a:duotone>
            <a:prstClr val="black"/>
            <a:schemeClr val="accent5">
              <a:tint val="45000"/>
              <a:satMod val="400000"/>
            </a:schemeClr>
          </a:duotone>
          <a:extLst>
            <a:ext uri="{28A0092B-C50C-407E-A947-70E740481C1C}">
              <a14:useLocalDpi xmlns:a14="http://schemas.microsoft.com/office/drawing/2010/main" val="0"/>
            </a:ext>
          </a:extLst>
        </a:blip>
        <a:srcRect/>
        <a:stretch>
          <a:fillRect/>
        </a:stretch>
      </xdr:blipFill>
      <xdr:spPr bwMode="auto">
        <a:xfrm>
          <a:off x="13251820" y="1292678"/>
          <a:ext cx="1407214" cy="13947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393426</xdr:colOff>
      <xdr:row>2</xdr:row>
      <xdr:rowOff>174251</xdr:rowOff>
    </xdr:from>
    <xdr:to>
      <xdr:col>3</xdr:col>
      <xdr:colOff>890382</xdr:colOff>
      <xdr:row>6</xdr:row>
      <xdr:rowOff>124240</xdr:rowOff>
    </xdr:to>
    <xdr:pic>
      <xdr:nvPicPr>
        <xdr:cNvPr id="83" name="Imagen 82" descr="http://www.iconshock.com/img_vista/IPHONE/jobs/jpg/president_icon.jpg"/>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2940328" y="1375229"/>
          <a:ext cx="1428750" cy="14408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0</xdr:colOff>
      <xdr:row>13</xdr:row>
      <xdr:rowOff>0</xdr:rowOff>
    </xdr:from>
    <xdr:to>
      <xdr:col>31</xdr:col>
      <xdr:colOff>304800</xdr:colOff>
      <xdr:row>13</xdr:row>
      <xdr:rowOff>304800</xdr:rowOff>
    </xdr:to>
    <xdr:sp macro="" textlink="">
      <xdr:nvSpPr>
        <xdr:cNvPr id="18482" name="AutoShape 50" descr="Resultado de imagen para chief icon"/>
        <xdr:cNvSpPr>
          <a:spLocks noChangeAspect="1" noChangeArrowheads="1"/>
        </xdr:cNvSpPr>
      </xdr:nvSpPr>
      <xdr:spPr bwMode="auto">
        <a:xfrm>
          <a:off x="36375975" y="9829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31</xdr:col>
      <xdr:colOff>0</xdr:colOff>
      <xdr:row>11</xdr:row>
      <xdr:rowOff>0</xdr:rowOff>
    </xdr:from>
    <xdr:to>
      <xdr:col>31</xdr:col>
      <xdr:colOff>304800</xdr:colOff>
      <xdr:row>11</xdr:row>
      <xdr:rowOff>304800</xdr:rowOff>
    </xdr:to>
    <xdr:sp macro="" textlink="">
      <xdr:nvSpPr>
        <xdr:cNvPr id="18483" name="AutoShape 51" descr="http://dinaranadoluihl.meb.k12.tr/meb_iys_dosyalar/03/07/115583/resimler/2016_08/08155349_bayan.jpg"/>
        <xdr:cNvSpPr>
          <a:spLocks noChangeAspect="1" noChangeArrowheads="1"/>
        </xdr:cNvSpPr>
      </xdr:nvSpPr>
      <xdr:spPr bwMode="auto">
        <a:xfrm>
          <a:off x="36375975" y="8801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22</xdr:col>
      <xdr:colOff>517445</xdr:colOff>
      <xdr:row>2</xdr:row>
      <xdr:rowOff>147159</xdr:rowOff>
    </xdr:from>
    <xdr:to>
      <xdr:col>23</xdr:col>
      <xdr:colOff>649756</xdr:colOff>
      <xdr:row>6</xdr:row>
      <xdr:rowOff>59302</xdr:rowOff>
    </xdr:to>
    <xdr:pic>
      <xdr:nvPicPr>
        <xdr:cNvPr id="93" name="Imagen 92" descr="http://www.twooceansmarathon.org.za/sites/default/files/styles/medium/public/icons/icon-Expo_1.jpg?itok=NnTDUXUC"/>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28156367" y="1345995"/>
          <a:ext cx="1380415" cy="13737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108798</xdr:colOff>
      <xdr:row>1</xdr:row>
      <xdr:rowOff>943376</xdr:rowOff>
    </xdr:from>
    <xdr:to>
      <xdr:col>19</xdr:col>
      <xdr:colOff>1180271</xdr:colOff>
      <xdr:row>6</xdr:row>
      <xdr:rowOff>94785</xdr:rowOff>
    </xdr:to>
    <xdr:pic>
      <xdr:nvPicPr>
        <xdr:cNvPr id="94" name="Imagen 93" descr="http://colorado.wish.org/~/media/Shared/312x214%20Icons/MAW_icon-vector-blue_10_ID_badge_312x214.ashx?h=214&amp;la=en&amp;w=312"/>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22699613" y="1150441"/>
          <a:ext cx="2313865" cy="16361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455543</xdr:colOff>
      <xdr:row>1</xdr:row>
      <xdr:rowOff>931794</xdr:rowOff>
    </xdr:from>
    <xdr:to>
      <xdr:col>7</xdr:col>
      <xdr:colOff>1112769</xdr:colOff>
      <xdr:row>7</xdr:row>
      <xdr:rowOff>151572</xdr:rowOff>
    </xdr:to>
    <xdr:pic>
      <xdr:nvPicPr>
        <xdr:cNvPr id="97" name="Imagen 96" descr="https://d30y9cdsu7xlg0.cloudfront.net/png/79709-200.png"/>
        <xdr:cNvPicPr>
          <a:picLocks noChangeAspect="1" noChangeArrowheads="1"/>
        </xdr:cNvPicPr>
      </xdr:nvPicPr>
      <xdr:blipFill>
        <a:blip xmlns:r="http://schemas.openxmlformats.org/officeDocument/2006/relationships" r:embed="rId25">
          <a:duotone>
            <a:schemeClr val="accent5">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7661413" y="1138859"/>
          <a:ext cx="1899617" cy="19116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559076</xdr:colOff>
      <xdr:row>2</xdr:row>
      <xdr:rowOff>124241</xdr:rowOff>
    </xdr:from>
    <xdr:to>
      <xdr:col>9</xdr:col>
      <xdr:colOff>724728</xdr:colOff>
      <xdr:row>6</xdr:row>
      <xdr:rowOff>47584</xdr:rowOff>
    </xdr:to>
    <xdr:pic>
      <xdr:nvPicPr>
        <xdr:cNvPr id="99" name="Imagen 98" descr="https://usageux.files.wordpress.com/2016/02/user_interview.png?w=468&amp;h=468"/>
        <xdr:cNvPicPr>
          <a:picLocks noChangeAspect="1" noChangeArrowheads="1"/>
        </xdr:cNvPicPr>
      </xdr:nvPicPr>
      <xdr:blipFill>
        <a:blip xmlns:r="http://schemas.openxmlformats.org/officeDocument/2006/relationships" r:embed="rId26" cstate="print">
          <a:duotone>
            <a:prstClr val="black"/>
            <a:srgbClr val="7030A0">
              <a:tint val="45000"/>
              <a:satMod val="400000"/>
            </a:srgbClr>
          </a:duotone>
          <a:extLst>
            <a:ext uri="{BEBA8EAE-BF5A-486C-A8C5-ECC9F3942E4B}">
              <a14:imgProps xmlns:a14="http://schemas.microsoft.com/office/drawing/2010/main">
                <a14:imgLayer r:embed="rId27">
                  <a14:imgEffect>
                    <a14:saturation sat="0"/>
                  </a14:imgEffect>
                </a14:imgLayer>
              </a14:imgProps>
            </a:ext>
            <a:ext uri="{28A0092B-C50C-407E-A947-70E740481C1C}">
              <a14:useLocalDpi xmlns:a14="http://schemas.microsoft.com/office/drawing/2010/main" val="0"/>
            </a:ext>
          </a:extLst>
        </a:blip>
        <a:srcRect/>
        <a:stretch>
          <a:fillRect/>
        </a:stretch>
      </xdr:blipFill>
      <xdr:spPr bwMode="auto">
        <a:xfrm>
          <a:off x="10622446" y="1325219"/>
          <a:ext cx="1408043" cy="1414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331305</xdr:colOff>
      <xdr:row>2</xdr:row>
      <xdr:rowOff>103533</xdr:rowOff>
    </xdr:from>
    <xdr:to>
      <xdr:col>13</xdr:col>
      <xdr:colOff>931794</xdr:colOff>
      <xdr:row>6</xdr:row>
      <xdr:rowOff>153565</xdr:rowOff>
    </xdr:to>
    <xdr:pic>
      <xdr:nvPicPr>
        <xdr:cNvPr id="100" name="Imagen 99" descr="Resultado de imagen para expert icon"/>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5467772" y="1304511"/>
          <a:ext cx="1842881" cy="15409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280149</xdr:colOff>
      <xdr:row>2</xdr:row>
      <xdr:rowOff>18674</xdr:rowOff>
    </xdr:from>
    <xdr:to>
      <xdr:col>15</xdr:col>
      <xdr:colOff>803089</xdr:colOff>
      <xdr:row>7</xdr:row>
      <xdr:rowOff>112982</xdr:rowOff>
    </xdr:to>
    <xdr:pic>
      <xdr:nvPicPr>
        <xdr:cNvPr id="39" name="Imagen 38" descr="https://saltspringmarket.com/wp-content/uploads/2016/02/explore_icon.png"/>
        <xdr:cNvPicPr>
          <a:picLocks noChangeAspect="1" noChangeArrowheads="1"/>
        </xdr:cNvPicPr>
      </xdr:nvPicPr>
      <xdr:blipFill>
        <a:blip xmlns:r="http://schemas.openxmlformats.org/officeDocument/2006/relationships" r:embed="rId29">
          <a:duotone>
            <a:schemeClr val="accent5">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7948090" y="1232645"/>
          <a:ext cx="1774264" cy="17751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392207</xdr:colOff>
      <xdr:row>2</xdr:row>
      <xdr:rowOff>224118</xdr:rowOff>
    </xdr:from>
    <xdr:to>
      <xdr:col>17</xdr:col>
      <xdr:colOff>891505</xdr:colOff>
      <xdr:row>7</xdr:row>
      <xdr:rowOff>18677</xdr:rowOff>
    </xdr:to>
    <xdr:pic>
      <xdr:nvPicPr>
        <xdr:cNvPr id="40" name="Imagen 39" descr="Resultado de imagen para WORKSHOPicon"/>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20562795" y="1438089"/>
          <a:ext cx="1750622" cy="14754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28428</xdr:colOff>
      <xdr:row>22</xdr:row>
      <xdr:rowOff>18053</xdr:rowOff>
    </xdr:from>
    <xdr:to>
      <xdr:col>3</xdr:col>
      <xdr:colOff>122693</xdr:colOff>
      <xdr:row>23</xdr:row>
      <xdr:rowOff>233005</xdr:rowOff>
    </xdr:to>
    <xdr:pic>
      <xdr:nvPicPr>
        <xdr:cNvPr id="41" name="Imagen 40" descr="http://www.mainstreethost.com/wp-content/uploads/2015/07/press-release-icon-2.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571603" y="16086728"/>
          <a:ext cx="1018190" cy="10341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26346</xdr:colOff>
      <xdr:row>17</xdr:row>
      <xdr:rowOff>248478</xdr:rowOff>
    </xdr:from>
    <xdr:to>
      <xdr:col>21</xdr:col>
      <xdr:colOff>9938</xdr:colOff>
      <xdr:row>18</xdr:row>
      <xdr:rowOff>662607</xdr:rowOff>
    </xdr:to>
    <xdr:pic>
      <xdr:nvPicPr>
        <xdr:cNvPr id="42" name="Imagen 41" descr="https://lh5.ggpht.com/aw1wN6xixR7WtU2CFSzFLqSjE92CHN8bBT_PvV-R82-WX-AJnRkqKFtIGjyxiISRBQ%3Dw300"/>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25172346" y="12221403"/>
          <a:ext cx="1231367" cy="12332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26</xdr:col>
      <xdr:colOff>265815</xdr:colOff>
      <xdr:row>2</xdr:row>
      <xdr:rowOff>349570</xdr:rowOff>
    </xdr:from>
    <xdr:ext cx="1905000" cy="1325749"/>
    <xdr:pic>
      <xdr:nvPicPr>
        <xdr:cNvPr id="47" name="Imagen 46" descr="http://www.freeiconspng.com/uploads/meeting-notes-icon-meeting3-33.jpg"/>
        <xdr:cNvPicPr>
          <a:picLocks noChangeAspect="1" noChangeArrowheads="1"/>
        </xdr:cNvPicPr>
      </xdr:nvPicPr>
      <xdr:blipFill rotWithShape="1">
        <a:blip xmlns:r="http://schemas.openxmlformats.org/officeDocument/2006/relationships" r:embed="rId31" cstate="print">
          <a:extLst>
            <a:ext uri="{BEBA8EAE-BF5A-486C-A8C5-ECC9F3942E4B}">
              <a14:imgProps xmlns:a14="http://schemas.microsoft.com/office/drawing/2010/main">
                <a14:imgLayer r:embed="rId32">
                  <a14:imgEffect>
                    <a14:colorTemperature colorTemp="5900"/>
                  </a14:imgEffect>
                  <a14:imgEffect>
                    <a14:saturation sat="33000"/>
                  </a14:imgEffect>
                </a14:imgLayer>
              </a14:imgProps>
            </a:ext>
            <a:ext uri="{28A0092B-C50C-407E-A947-70E740481C1C}">
              <a14:useLocalDpi xmlns:a14="http://schemas.microsoft.com/office/drawing/2010/main" val="0"/>
            </a:ext>
          </a:extLst>
        </a:blip>
        <a:srcRect t="17901"/>
        <a:stretch/>
      </xdr:blipFill>
      <xdr:spPr bwMode="auto">
        <a:xfrm>
          <a:off x="32761571" y="1545733"/>
          <a:ext cx="1905000" cy="132574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24</xdr:col>
      <xdr:colOff>226019</xdr:colOff>
      <xdr:row>1</xdr:row>
      <xdr:rowOff>904418</xdr:rowOff>
    </xdr:from>
    <xdr:ext cx="1926153" cy="1945371"/>
    <xdr:pic>
      <xdr:nvPicPr>
        <xdr:cNvPr id="48" name="Imagen 47" descr="https://cdn1.iconfinder.com/data/icons/thin-line-icons/128/GeoTag_Tag_Mark_Landmark_Pin_Map-512.png"/>
        <xdr:cNvPicPr>
          <a:picLocks noChangeAspect="1" noChangeArrowheads="1"/>
        </xdr:cNvPicPr>
      </xdr:nvPicPr>
      <xdr:blipFill>
        <a:blip xmlns:r="http://schemas.openxmlformats.org/officeDocument/2006/relationships" r:embed="rId33" cstate="print">
          <a:duotone>
            <a:schemeClr val="accent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27864941" y="1101487"/>
          <a:ext cx="1926153" cy="194537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20</xdr:col>
      <xdr:colOff>227894</xdr:colOff>
      <xdr:row>1</xdr:row>
      <xdr:rowOff>903233</xdr:rowOff>
    </xdr:from>
    <xdr:to>
      <xdr:col>21</xdr:col>
      <xdr:colOff>952073</xdr:colOff>
      <xdr:row>8</xdr:row>
      <xdr:rowOff>16422</xdr:rowOff>
    </xdr:to>
    <xdr:pic>
      <xdr:nvPicPr>
        <xdr:cNvPr id="50" name="Imagen 49" descr="https://cdn3.iconfinder.com/data/icons/school-icons-3/512/Graduation_Hat-512.png"/>
        <xdr:cNvPicPr>
          <a:picLocks noChangeAspect="1" noChangeArrowheads="1"/>
        </xdr:cNvPicPr>
      </xdr:nvPicPr>
      <xdr:blipFill>
        <a:blip xmlns:r="http://schemas.openxmlformats.org/officeDocument/2006/relationships" r:embed="rId34" cstate="print">
          <a:duotone>
            <a:schemeClr val="accent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25370610" y="1100302"/>
          <a:ext cx="1972282" cy="1970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1:BC101"/>
  <sheetViews>
    <sheetView topLeftCell="A8" zoomScale="74" zoomScaleNormal="74" workbookViewId="0">
      <selection activeCell="C13" sqref="C13"/>
    </sheetView>
  </sheetViews>
  <sheetFormatPr baseColWidth="10" defaultRowHeight="96" customHeight="1"/>
  <cols>
    <col min="2" max="2" width="33.85546875" style="32" customWidth="1"/>
    <col min="3" max="3" width="33.85546875" customWidth="1"/>
    <col min="4" max="4" width="40" style="40" customWidth="1"/>
    <col min="5" max="5" width="12.85546875" style="40" customWidth="1"/>
    <col min="6" max="6" width="39.5703125" style="43" customWidth="1"/>
    <col min="7" max="7" width="16.85546875" style="30" customWidth="1"/>
    <col min="8" max="8" width="15.5703125" style="30" customWidth="1"/>
    <col min="9" max="9" width="31.42578125" style="30" customWidth="1"/>
    <col min="10" max="10" width="16.140625" customWidth="1"/>
    <col min="11" max="11" width="40.85546875" customWidth="1"/>
    <col min="12" max="12" width="5.85546875" style="153" bestFit="1" customWidth="1"/>
    <col min="13" max="13" width="26" customWidth="1"/>
    <col min="14" max="14" width="5.85546875" bestFit="1" customWidth="1"/>
    <col min="15" max="15" width="26.5703125" customWidth="1"/>
    <col min="16" max="16" width="5.85546875" style="30" bestFit="1" customWidth="1"/>
    <col min="17" max="17" width="21.140625" customWidth="1"/>
    <col min="18" max="18" width="5.85546875" bestFit="1" customWidth="1"/>
    <col min="19" max="19" width="20.140625" customWidth="1"/>
    <col min="20" max="20" width="7" style="245" customWidth="1"/>
    <col min="22" max="37" width="18.5703125" style="34" customWidth="1"/>
    <col min="38" max="38" width="22.7109375" style="34" customWidth="1"/>
    <col min="39" max="40" width="18.5703125" customWidth="1"/>
  </cols>
  <sheetData>
    <row r="1" spans="2:55" ht="63.75" customHeight="1">
      <c r="I1" s="270" t="s">
        <v>667</v>
      </c>
      <c r="J1" s="270"/>
      <c r="K1" s="270"/>
      <c r="L1" s="270"/>
      <c r="M1" s="270"/>
      <c r="N1" s="270"/>
      <c r="O1" s="270"/>
      <c r="P1" s="270"/>
      <c r="Q1" s="270"/>
      <c r="R1" s="270"/>
      <c r="S1" s="270"/>
      <c r="T1" s="188"/>
      <c r="U1" s="40"/>
      <c r="V1" s="668"/>
      <c r="W1" s="668"/>
      <c r="X1" s="668"/>
      <c r="Y1" s="668"/>
      <c r="Z1" s="668"/>
      <c r="AA1" s="668"/>
      <c r="AB1" s="668"/>
      <c r="AC1" s="668"/>
      <c r="AD1" s="668"/>
      <c r="AE1" s="668"/>
      <c r="AF1" s="668"/>
      <c r="AG1" s="668"/>
      <c r="AH1" s="668"/>
      <c r="AI1" s="668"/>
      <c r="AJ1" s="668"/>
      <c r="AK1" s="668"/>
      <c r="AL1" s="668"/>
      <c r="AM1" s="668"/>
      <c r="AN1" s="668"/>
      <c r="AO1" s="668"/>
      <c r="AP1" s="668"/>
      <c r="AQ1" s="668"/>
      <c r="AR1" s="668"/>
      <c r="AS1" s="668"/>
      <c r="AT1" s="668"/>
      <c r="AU1" s="668"/>
      <c r="AV1" s="668"/>
      <c r="AW1" s="668"/>
      <c r="AX1" s="668"/>
      <c r="AY1" s="668"/>
      <c r="AZ1" s="668"/>
      <c r="BA1" s="668"/>
      <c r="BB1" s="668"/>
      <c r="BC1" s="668"/>
    </row>
    <row r="2" spans="2:55" s="30" customFormat="1" ht="60" customHeight="1" thickBot="1">
      <c r="B2" s="38" t="s">
        <v>66</v>
      </c>
      <c r="C2" s="37" t="s">
        <v>190</v>
      </c>
      <c r="D2" s="19" t="s">
        <v>4</v>
      </c>
      <c r="E2" s="19" t="s">
        <v>82</v>
      </c>
      <c r="F2" s="20" t="s">
        <v>98</v>
      </c>
      <c r="G2" s="19" t="s">
        <v>88</v>
      </c>
      <c r="H2" s="19" t="s">
        <v>96</v>
      </c>
      <c r="I2" s="19" t="s">
        <v>175</v>
      </c>
      <c r="J2" s="19" t="s">
        <v>666</v>
      </c>
      <c r="K2" s="246" t="s">
        <v>188</v>
      </c>
      <c r="L2" s="246" t="s">
        <v>680</v>
      </c>
      <c r="M2" s="247" t="s">
        <v>526</v>
      </c>
      <c r="N2" s="247" t="s">
        <v>680</v>
      </c>
      <c r="O2" s="246" t="s">
        <v>551</v>
      </c>
      <c r="P2" s="246" t="s">
        <v>680</v>
      </c>
      <c r="Q2" s="246" t="s">
        <v>66</v>
      </c>
      <c r="R2" s="246" t="s">
        <v>680</v>
      </c>
      <c r="S2" s="248" t="s">
        <v>549</v>
      </c>
      <c r="T2" s="249" t="s">
        <v>680</v>
      </c>
      <c r="V2" s="36" t="s">
        <v>67</v>
      </c>
      <c r="W2" s="36" t="s">
        <v>180</v>
      </c>
      <c r="X2" s="36" t="s">
        <v>68</v>
      </c>
      <c r="Y2" s="36" t="s">
        <v>69</v>
      </c>
      <c r="Z2" s="36" t="s">
        <v>70</v>
      </c>
      <c r="AA2" s="36" t="s">
        <v>71</v>
      </c>
      <c r="AB2" s="36" t="s">
        <v>72</v>
      </c>
      <c r="AC2" s="36" t="s">
        <v>73</v>
      </c>
      <c r="AD2" s="36" t="s">
        <v>74</v>
      </c>
      <c r="AE2" s="36" t="s">
        <v>75</v>
      </c>
      <c r="AF2" s="36" t="s">
        <v>76</v>
      </c>
      <c r="AG2" s="36" t="s">
        <v>77</v>
      </c>
      <c r="AH2" s="36" t="s">
        <v>290</v>
      </c>
      <c r="AI2" s="36" t="s">
        <v>78</v>
      </c>
      <c r="AJ2" s="36" t="s">
        <v>79</v>
      </c>
      <c r="AK2" s="36" t="s">
        <v>80</v>
      </c>
      <c r="AL2" s="36" t="s">
        <v>81</v>
      </c>
    </row>
    <row r="3" spans="2:55" ht="96" customHeight="1">
      <c r="B3" s="31" t="s">
        <v>67</v>
      </c>
      <c r="C3" s="76" t="s">
        <v>193</v>
      </c>
      <c r="D3" s="386" t="s">
        <v>698</v>
      </c>
      <c r="E3" s="42" t="s">
        <v>83</v>
      </c>
      <c r="F3" s="44" t="s">
        <v>173</v>
      </c>
      <c r="G3" s="41" t="s">
        <v>89</v>
      </c>
      <c r="H3" s="41" t="s">
        <v>93</v>
      </c>
      <c r="I3" s="378" t="s">
        <v>569</v>
      </c>
      <c r="J3" s="189" t="s">
        <v>500</v>
      </c>
      <c r="K3" s="265" t="s">
        <v>518</v>
      </c>
      <c r="L3" s="251">
        <v>0</v>
      </c>
      <c r="M3" s="266" t="s">
        <v>668</v>
      </c>
      <c r="N3" s="253">
        <v>0</v>
      </c>
      <c r="O3" s="267" t="s">
        <v>538</v>
      </c>
      <c r="P3" s="255">
        <v>0</v>
      </c>
      <c r="Q3" s="268" t="s">
        <v>548</v>
      </c>
      <c r="R3" s="257">
        <v>0</v>
      </c>
      <c r="S3" s="269" t="s">
        <v>550</v>
      </c>
      <c r="T3" s="259">
        <v>0</v>
      </c>
      <c r="V3" s="33" t="s">
        <v>222</v>
      </c>
      <c r="W3" s="33" t="s">
        <v>214</v>
      </c>
      <c r="X3" s="33" t="s">
        <v>226</v>
      </c>
      <c r="Y3" s="33" t="s">
        <v>235</v>
      </c>
      <c r="Z3" s="29" t="s">
        <v>242</v>
      </c>
      <c r="AA3" s="29" t="s">
        <v>248</v>
      </c>
      <c r="AB3" s="29" t="s">
        <v>254</v>
      </c>
      <c r="AC3" s="29" t="s">
        <v>257</v>
      </c>
      <c r="AD3" s="29" t="s">
        <v>267</v>
      </c>
      <c r="AE3" s="29" t="s">
        <v>696</v>
      </c>
      <c r="AF3" s="29" t="s">
        <v>275</v>
      </c>
      <c r="AG3" s="29" t="s">
        <v>282</v>
      </c>
      <c r="AH3" s="29" t="s">
        <v>291</v>
      </c>
      <c r="AI3" s="29" t="s">
        <v>294</v>
      </c>
      <c r="AJ3" s="29" t="s">
        <v>301</v>
      </c>
      <c r="AK3" s="29" t="s">
        <v>313</v>
      </c>
      <c r="AL3" s="29" t="s">
        <v>323</v>
      </c>
    </row>
    <row r="4" spans="2:55" ht="96" customHeight="1">
      <c r="B4" s="31" t="s">
        <v>180</v>
      </c>
      <c r="C4" s="74" t="s">
        <v>346</v>
      </c>
      <c r="D4" s="386" t="s">
        <v>699</v>
      </c>
      <c r="E4" s="42" t="s">
        <v>84</v>
      </c>
      <c r="F4" s="44" t="s">
        <v>166</v>
      </c>
      <c r="G4" s="41" t="s">
        <v>90</v>
      </c>
      <c r="H4" s="41" t="s">
        <v>94</v>
      </c>
      <c r="I4" s="379" t="s">
        <v>570</v>
      </c>
      <c r="J4" s="189" t="s">
        <v>501</v>
      </c>
      <c r="K4" s="250" t="s">
        <v>519</v>
      </c>
      <c r="L4" s="251">
        <v>1</v>
      </c>
      <c r="M4" s="252" t="s">
        <v>527</v>
      </c>
      <c r="N4" s="253">
        <v>1</v>
      </c>
      <c r="O4" s="254" t="s">
        <v>539</v>
      </c>
      <c r="P4" s="255">
        <v>1</v>
      </c>
      <c r="Q4" s="256" t="s">
        <v>669</v>
      </c>
      <c r="R4" s="257">
        <v>3</v>
      </c>
      <c r="S4" s="258" t="s">
        <v>552</v>
      </c>
      <c r="T4" s="259">
        <v>3</v>
      </c>
      <c r="V4" s="33" t="s">
        <v>223</v>
      </c>
      <c r="W4" s="33" t="s">
        <v>215</v>
      </c>
      <c r="X4" s="33" t="s">
        <v>227</v>
      </c>
      <c r="Y4" s="33" t="s">
        <v>236</v>
      </c>
      <c r="Z4" s="29" t="s">
        <v>243</v>
      </c>
      <c r="AA4" s="29" t="s">
        <v>249</v>
      </c>
      <c r="AB4" s="29" t="s">
        <v>255</v>
      </c>
      <c r="AC4" s="29" t="s">
        <v>258</v>
      </c>
      <c r="AD4" s="29" t="s">
        <v>268</v>
      </c>
      <c r="AE4" s="29" t="s">
        <v>697</v>
      </c>
      <c r="AF4" s="29" t="s">
        <v>276</v>
      </c>
      <c r="AG4" s="29" t="s">
        <v>283</v>
      </c>
      <c r="AH4" s="29" t="s">
        <v>292</v>
      </c>
      <c r="AI4" s="29" t="s">
        <v>295</v>
      </c>
      <c r="AJ4" s="29" t="s">
        <v>302</v>
      </c>
      <c r="AK4" s="29" t="s">
        <v>314</v>
      </c>
      <c r="AL4" s="29" t="s">
        <v>324</v>
      </c>
    </row>
    <row r="5" spans="2:55" ht="96" customHeight="1" thickBot="1">
      <c r="B5" s="31" t="s">
        <v>68</v>
      </c>
      <c r="C5" s="74" t="s">
        <v>194</v>
      </c>
      <c r="D5" s="386" t="s">
        <v>700</v>
      </c>
      <c r="E5" s="42" t="s">
        <v>85</v>
      </c>
      <c r="F5" s="44" t="s">
        <v>128</v>
      </c>
      <c r="G5" s="41" t="s">
        <v>91</v>
      </c>
      <c r="H5" s="41" t="s">
        <v>95</v>
      </c>
      <c r="I5" s="380" t="s">
        <v>571</v>
      </c>
      <c r="J5" s="189" t="s">
        <v>502</v>
      </c>
      <c r="K5" s="250" t="s">
        <v>520</v>
      </c>
      <c r="L5" s="251">
        <v>2</v>
      </c>
      <c r="M5" s="252" t="s">
        <v>528</v>
      </c>
      <c r="N5" s="253">
        <v>2</v>
      </c>
      <c r="O5" s="254" t="s">
        <v>540</v>
      </c>
      <c r="P5" s="255">
        <v>2</v>
      </c>
      <c r="Q5" s="256" t="s">
        <v>671</v>
      </c>
      <c r="R5" s="257">
        <v>6</v>
      </c>
      <c r="S5" s="258" t="s">
        <v>553</v>
      </c>
      <c r="T5" s="259">
        <v>6</v>
      </c>
      <c r="V5" s="33" t="s">
        <v>224</v>
      </c>
      <c r="W5" s="33" t="s">
        <v>216</v>
      </c>
      <c r="X5" s="33" t="s">
        <v>228</v>
      </c>
      <c r="Y5" s="33" t="s">
        <v>237</v>
      </c>
      <c r="Z5" s="29" t="s">
        <v>244</v>
      </c>
      <c r="AA5" s="29" t="s">
        <v>250</v>
      </c>
      <c r="AB5" s="29" t="s">
        <v>256</v>
      </c>
      <c r="AC5" s="29" t="s">
        <v>259</v>
      </c>
      <c r="AD5" s="29" t="s">
        <v>269</v>
      </c>
      <c r="AE5" s="29" t="s">
        <v>272</v>
      </c>
      <c r="AF5" s="29" t="s">
        <v>277</v>
      </c>
      <c r="AG5" s="29" t="s">
        <v>284</v>
      </c>
      <c r="AH5" s="29" t="s">
        <v>293</v>
      </c>
      <c r="AI5" s="29" t="s">
        <v>296</v>
      </c>
      <c r="AJ5" s="29" t="s">
        <v>303</v>
      </c>
      <c r="AK5" s="29" t="s">
        <v>315</v>
      </c>
      <c r="AL5" s="29" t="s">
        <v>325</v>
      </c>
    </row>
    <row r="6" spans="2:55" ht="96" customHeight="1">
      <c r="B6" s="31" t="s">
        <v>69</v>
      </c>
      <c r="C6" s="74" t="s">
        <v>195</v>
      </c>
      <c r="D6" s="386" t="s">
        <v>701</v>
      </c>
      <c r="F6" s="44" t="s">
        <v>123</v>
      </c>
      <c r="I6" s="381" t="s">
        <v>572</v>
      </c>
      <c r="J6" s="189" t="s">
        <v>503</v>
      </c>
      <c r="K6" s="250" t="s">
        <v>521</v>
      </c>
      <c r="L6" s="251">
        <v>3</v>
      </c>
      <c r="M6" s="252" t="s">
        <v>529</v>
      </c>
      <c r="N6" s="253">
        <v>3</v>
      </c>
      <c r="O6" s="254" t="s">
        <v>541</v>
      </c>
      <c r="P6" s="255">
        <v>3</v>
      </c>
      <c r="Q6" s="256" t="s">
        <v>670</v>
      </c>
      <c r="R6" s="257">
        <v>9</v>
      </c>
      <c r="S6" s="258" t="s">
        <v>554</v>
      </c>
      <c r="T6" s="259">
        <v>9</v>
      </c>
      <c r="V6" s="33" t="s">
        <v>225</v>
      </c>
      <c r="W6" s="33" t="s">
        <v>217</v>
      </c>
      <c r="X6" s="33" t="s">
        <v>229</v>
      </c>
      <c r="Y6" s="33" t="s">
        <v>238</v>
      </c>
      <c r="Z6" s="29" t="s">
        <v>245</v>
      </c>
      <c r="AA6" s="29" t="s">
        <v>251</v>
      </c>
      <c r="AB6" s="29" t="s">
        <v>619</v>
      </c>
      <c r="AC6" s="29" t="s">
        <v>260</v>
      </c>
      <c r="AD6" s="29" t="s">
        <v>270</v>
      </c>
      <c r="AE6" s="29" t="s">
        <v>273</v>
      </c>
      <c r="AF6" s="29" t="s">
        <v>278</v>
      </c>
      <c r="AG6" s="29" t="s">
        <v>285</v>
      </c>
      <c r="AH6" s="29" t="s">
        <v>601</v>
      </c>
      <c r="AI6" s="29" t="s">
        <v>297</v>
      </c>
      <c r="AJ6" s="29" t="s">
        <v>304</v>
      </c>
      <c r="AK6" s="29" t="s">
        <v>316</v>
      </c>
      <c r="AL6" s="29" t="s">
        <v>585</v>
      </c>
    </row>
    <row r="7" spans="2:55" ht="96" customHeight="1">
      <c r="B7" s="31" t="s">
        <v>70</v>
      </c>
      <c r="C7" s="74" t="s">
        <v>196</v>
      </c>
      <c r="D7" s="386" t="s">
        <v>702</v>
      </c>
      <c r="F7" s="44" t="s">
        <v>126</v>
      </c>
      <c r="I7" s="382" t="s">
        <v>574</v>
      </c>
      <c r="J7" s="189" t="s">
        <v>504</v>
      </c>
      <c r="K7" s="250" t="s">
        <v>514</v>
      </c>
      <c r="L7" s="251">
        <v>0</v>
      </c>
      <c r="M7" s="252" t="s">
        <v>530</v>
      </c>
      <c r="N7" s="253">
        <v>0</v>
      </c>
      <c r="O7" s="254" t="s">
        <v>538</v>
      </c>
      <c r="P7" s="255">
        <v>0</v>
      </c>
      <c r="Q7" s="260"/>
      <c r="R7" s="261"/>
      <c r="S7" s="261"/>
      <c r="T7" s="262"/>
      <c r="V7" s="33" t="s">
        <v>583</v>
      </c>
      <c r="W7" s="33" t="s">
        <v>218</v>
      </c>
      <c r="X7" s="33" t="s">
        <v>230</v>
      </c>
      <c r="Y7" s="33" t="s">
        <v>239</v>
      </c>
      <c r="Z7" s="29" t="s">
        <v>246</v>
      </c>
      <c r="AA7" s="29" t="s">
        <v>252</v>
      </c>
      <c r="AB7" s="29" t="s">
        <v>620</v>
      </c>
      <c r="AC7" s="29" t="s">
        <v>261</v>
      </c>
      <c r="AD7" s="29" t="s">
        <v>271</v>
      </c>
      <c r="AE7" s="29" t="s">
        <v>274</v>
      </c>
      <c r="AF7" s="29" t="s">
        <v>279</v>
      </c>
      <c r="AG7" s="29" t="s">
        <v>286</v>
      </c>
      <c r="AH7" s="29" t="s">
        <v>602</v>
      </c>
      <c r="AI7" s="29" t="s">
        <v>298</v>
      </c>
      <c r="AJ7" s="29" t="s">
        <v>305</v>
      </c>
      <c r="AK7" s="29" t="s">
        <v>317</v>
      </c>
      <c r="AL7" s="29" t="s">
        <v>586</v>
      </c>
    </row>
    <row r="8" spans="2:55" ht="96" customHeight="1" thickBot="1">
      <c r="B8" s="31" t="s">
        <v>71</v>
      </c>
      <c r="C8" s="74" t="s">
        <v>197</v>
      </c>
      <c r="D8" s="386" t="s">
        <v>703</v>
      </c>
      <c r="F8" s="44" t="s">
        <v>100</v>
      </c>
      <c r="I8" s="383" t="s">
        <v>575</v>
      </c>
      <c r="J8" s="189" t="s">
        <v>505</v>
      </c>
      <c r="K8" s="250" t="s">
        <v>515</v>
      </c>
      <c r="L8" s="251">
        <v>1</v>
      </c>
      <c r="M8" s="252" t="s">
        <v>531</v>
      </c>
      <c r="N8" s="253">
        <v>1</v>
      </c>
      <c r="O8" s="254" t="s">
        <v>542</v>
      </c>
      <c r="P8" s="255">
        <v>1</v>
      </c>
      <c r="Q8" s="260"/>
      <c r="R8" s="261"/>
      <c r="S8" s="261"/>
      <c r="T8" s="262"/>
      <c r="V8" s="33" t="s">
        <v>633</v>
      </c>
      <c r="W8" s="33" t="s">
        <v>219</v>
      </c>
      <c r="X8" s="33" t="s">
        <v>231</v>
      </c>
      <c r="Y8" s="33" t="s">
        <v>240</v>
      </c>
      <c r="Z8" s="29" t="s">
        <v>247</v>
      </c>
      <c r="AA8" s="29" t="s">
        <v>253</v>
      </c>
      <c r="AB8" s="27"/>
      <c r="AC8" s="29" t="s">
        <v>262</v>
      </c>
      <c r="AD8" s="29" t="s">
        <v>614</v>
      </c>
      <c r="AE8" s="29" t="s">
        <v>609</v>
      </c>
      <c r="AF8" s="29" t="s">
        <v>280</v>
      </c>
      <c r="AG8" s="29" t="s">
        <v>287</v>
      </c>
      <c r="AI8" s="29" t="s">
        <v>299</v>
      </c>
      <c r="AJ8" s="29" t="s">
        <v>306</v>
      </c>
      <c r="AK8" s="29" t="s">
        <v>318</v>
      </c>
      <c r="AL8" s="29" t="s">
        <v>587</v>
      </c>
    </row>
    <row r="9" spans="2:55" ht="96" customHeight="1">
      <c r="B9" s="31" t="s">
        <v>72</v>
      </c>
      <c r="C9" s="74" t="s">
        <v>202</v>
      </c>
      <c r="D9" s="386" t="s">
        <v>704</v>
      </c>
      <c r="F9" s="44" t="s">
        <v>113</v>
      </c>
      <c r="I9" s="21" t="s">
        <v>576</v>
      </c>
      <c r="J9" s="189" t="s">
        <v>506</v>
      </c>
      <c r="K9" s="250" t="s">
        <v>516</v>
      </c>
      <c r="L9" s="251">
        <v>2</v>
      </c>
      <c r="M9" s="252" t="s">
        <v>532</v>
      </c>
      <c r="N9" s="253">
        <v>2</v>
      </c>
      <c r="O9" s="254" t="s">
        <v>543</v>
      </c>
      <c r="P9" s="255">
        <v>2</v>
      </c>
      <c r="Q9" s="260"/>
      <c r="R9" s="261"/>
      <c r="S9" s="261"/>
      <c r="T9" s="262"/>
      <c r="V9" s="33" t="s">
        <v>634</v>
      </c>
      <c r="W9" s="33" t="s">
        <v>220</v>
      </c>
      <c r="X9" s="33" t="s">
        <v>232</v>
      </c>
      <c r="Y9" s="33" t="s">
        <v>241</v>
      </c>
      <c r="Z9" s="29" t="s">
        <v>623</v>
      </c>
      <c r="AA9" s="29" t="s">
        <v>621</v>
      </c>
      <c r="AC9" s="29" t="s">
        <v>263</v>
      </c>
      <c r="AD9" s="29" t="s">
        <v>615</v>
      </c>
      <c r="AE9" s="29" t="s">
        <v>610</v>
      </c>
      <c r="AF9" s="29" t="s">
        <v>281</v>
      </c>
      <c r="AG9" s="29" t="s">
        <v>288</v>
      </c>
      <c r="AI9" s="29" t="s">
        <v>300</v>
      </c>
      <c r="AJ9" s="29" t="s">
        <v>307</v>
      </c>
      <c r="AK9" s="29" t="s">
        <v>319</v>
      </c>
      <c r="AL9" s="29" t="s">
        <v>588</v>
      </c>
    </row>
    <row r="10" spans="2:55" ht="96" customHeight="1">
      <c r="B10" s="31" t="s">
        <v>73</v>
      </c>
      <c r="C10" s="74" t="s">
        <v>198</v>
      </c>
      <c r="D10" s="386" t="s">
        <v>705</v>
      </c>
      <c r="F10" s="44" t="s">
        <v>144</v>
      </c>
      <c r="I10" s="384" t="s">
        <v>577</v>
      </c>
      <c r="J10" s="189" t="s">
        <v>507</v>
      </c>
      <c r="K10" s="250" t="s">
        <v>517</v>
      </c>
      <c r="L10" s="251">
        <v>3</v>
      </c>
      <c r="M10" s="252" t="s">
        <v>533</v>
      </c>
      <c r="N10" s="253">
        <v>3</v>
      </c>
      <c r="O10" s="254" t="s">
        <v>544</v>
      </c>
      <c r="P10" s="255">
        <v>3</v>
      </c>
      <c r="Q10" s="260"/>
      <c r="R10" s="261"/>
      <c r="S10" s="261"/>
      <c r="T10" s="262"/>
      <c r="V10" s="35"/>
      <c r="W10" s="33" t="s">
        <v>221</v>
      </c>
      <c r="X10" s="33" t="s">
        <v>233</v>
      </c>
      <c r="Y10" s="33" t="s">
        <v>626</v>
      </c>
      <c r="Z10" s="29" t="s">
        <v>624</v>
      </c>
      <c r="AA10" s="29" t="s">
        <v>622</v>
      </c>
      <c r="AB10" s="27"/>
      <c r="AC10" s="29" t="s">
        <v>264</v>
      </c>
      <c r="AD10" s="29" t="s">
        <v>616</v>
      </c>
      <c r="AE10" s="29" t="s">
        <v>611</v>
      </c>
      <c r="AF10" s="29" t="s">
        <v>606</v>
      </c>
      <c r="AG10" s="29" t="s">
        <v>289</v>
      </c>
      <c r="AI10" s="29" t="s">
        <v>598</v>
      </c>
      <c r="AJ10" s="29" t="s">
        <v>308</v>
      </c>
      <c r="AK10" s="29" t="s">
        <v>320</v>
      </c>
      <c r="AL10" s="29" t="s">
        <v>326</v>
      </c>
    </row>
    <row r="11" spans="2:55" ht="96" customHeight="1" thickBot="1">
      <c r="B11" s="31" t="s">
        <v>74</v>
      </c>
      <c r="C11" s="74" t="s">
        <v>199</v>
      </c>
      <c r="D11" s="386" t="s">
        <v>706</v>
      </c>
      <c r="F11" s="44" t="s">
        <v>102</v>
      </c>
      <c r="I11" s="22" t="s">
        <v>578</v>
      </c>
      <c r="J11" s="189" t="s">
        <v>508</v>
      </c>
      <c r="K11" s="250" t="s">
        <v>522</v>
      </c>
      <c r="L11" s="251">
        <v>0</v>
      </c>
      <c r="M11" s="252" t="s">
        <v>534</v>
      </c>
      <c r="N11" s="253">
        <v>0</v>
      </c>
      <c r="O11" s="254" t="s">
        <v>538</v>
      </c>
      <c r="P11" s="255">
        <v>0</v>
      </c>
      <c r="Q11" s="260"/>
      <c r="R11" s="261"/>
      <c r="S11" s="261"/>
      <c r="T11" s="262"/>
      <c r="V11" s="33"/>
      <c r="W11" s="33"/>
      <c r="X11" s="33" t="s">
        <v>234</v>
      </c>
      <c r="Y11" s="33" t="s">
        <v>627</v>
      </c>
      <c r="Z11" s="29" t="s">
        <v>625</v>
      </c>
      <c r="AC11" s="29" t="s">
        <v>265</v>
      </c>
      <c r="AE11" s="29" t="s">
        <v>612</v>
      </c>
      <c r="AF11" s="29" t="s">
        <v>607</v>
      </c>
      <c r="AG11" s="29" t="s">
        <v>603</v>
      </c>
      <c r="AI11" s="29" t="s">
        <v>599</v>
      </c>
      <c r="AJ11" s="29" t="s">
        <v>309</v>
      </c>
      <c r="AK11" s="29" t="s">
        <v>321</v>
      </c>
      <c r="AL11" s="39" t="s">
        <v>327</v>
      </c>
    </row>
    <row r="12" spans="2:55" ht="96" customHeight="1">
      <c r="B12" s="31" t="s">
        <v>75</v>
      </c>
      <c r="C12" s="74" t="s">
        <v>200</v>
      </c>
      <c r="D12" s="386" t="s">
        <v>707</v>
      </c>
      <c r="E12" s="42"/>
      <c r="F12" s="44" t="s">
        <v>171</v>
      </c>
      <c r="G12" s="41"/>
      <c r="H12" s="41"/>
      <c r="I12" s="385" t="s">
        <v>579</v>
      </c>
      <c r="J12" s="189" t="s">
        <v>509</v>
      </c>
      <c r="K12" s="250" t="s">
        <v>523</v>
      </c>
      <c r="L12" s="251">
        <v>1</v>
      </c>
      <c r="M12" s="252" t="s">
        <v>535</v>
      </c>
      <c r="N12" s="253">
        <v>1</v>
      </c>
      <c r="O12" s="254" t="s">
        <v>545</v>
      </c>
      <c r="P12" s="255">
        <v>1</v>
      </c>
      <c r="Q12" s="260"/>
      <c r="R12" s="261"/>
      <c r="S12" s="261"/>
      <c r="T12" s="262"/>
      <c r="V12" s="35"/>
      <c r="W12" s="35"/>
      <c r="X12" s="33" t="s">
        <v>629</v>
      </c>
      <c r="Y12" s="33" t="s">
        <v>628</v>
      </c>
      <c r="Z12" s="27"/>
      <c r="AA12" s="27"/>
      <c r="AC12" s="29" t="s">
        <v>266</v>
      </c>
      <c r="AD12" s="27"/>
      <c r="AE12" s="29" t="s">
        <v>613</v>
      </c>
      <c r="AF12" s="29" t="s">
        <v>608</v>
      </c>
      <c r="AG12" s="29" t="s">
        <v>604</v>
      </c>
      <c r="AI12" s="29" t="s">
        <v>600</v>
      </c>
      <c r="AJ12" s="29" t="s">
        <v>310</v>
      </c>
      <c r="AK12" s="29" t="s">
        <v>322</v>
      </c>
      <c r="AL12" s="29" t="s">
        <v>328</v>
      </c>
    </row>
    <row r="13" spans="2:55" ht="96" customHeight="1">
      <c r="B13" s="31" t="s">
        <v>76</v>
      </c>
      <c r="C13" s="74" t="s">
        <v>201</v>
      </c>
      <c r="D13" s="386" t="s">
        <v>708</v>
      </c>
      <c r="F13" s="44" t="s">
        <v>109</v>
      </c>
      <c r="J13" s="189" t="s">
        <v>510</v>
      </c>
      <c r="K13" s="250" t="s">
        <v>524</v>
      </c>
      <c r="L13" s="251">
        <v>2</v>
      </c>
      <c r="M13" s="252" t="s">
        <v>536</v>
      </c>
      <c r="N13" s="253">
        <v>2</v>
      </c>
      <c r="O13" s="254" t="s">
        <v>546</v>
      </c>
      <c r="P13" s="255">
        <v>2</v>
      </c>
      <c r="Q13" s="260"/>
      <c r="R13" s="261"/>
      <c r="S13" s="261"/>
      <c r="T13" s="262"/>
      <c r="V13" s="33"/>
      <c r="W13" s="33"/>
      <c r="X13" s="33" t="s">
        <v>630</v>
      </c>
      <c r="AC13" s="29" t="s">
        <v>617</v>
      </c>
      <c r="AE13" s="29" t="s">
        <v>613</v>
      </c>
      <c r="AG13" s="29" t="s">
        <v>605</v>
      </c>
      <c r="AJ13" s="29" t="s">
        <v>311</v>
      </c>
      <c r="AK13" s="29" t="s">
        <v>596</v>
      </c>
      <c r="AL13" s="29" t="s">
        <v>329</v>
      </c>
    </row>
    <row r="14" spans="2:55" ht="96" customHeight="1">
      <c r="B14" s="31" t="s">
        <v>77</v>
      </c>
      <c r="C14" s="75" t="s">
        <v>203</v>
      </c>
      <c r="D14" s="386" t="s">
        <v>709</v>
      </c>
      <c r="F14" s="44" t="s">
        <v>103</v>
      </c>
      <c r="J14" s="189" t="s">
        <v>511</v>
      </c>
      <c r="K14" s="250" t="s">
        <v>525</v>
      </c>
      <c r="L14" s="251">
        <v>3</v>
      </c>
      <c r="M14" s="252" t="s">
        <v>537</v>
      </c>
      <c r="N14" s="253">
        <v>3</v>
      </c>
      <c r="O14" s="254" t="s">
        <v>547</v>
      </c>
      <c r="P14" s="255">
        <v>3</v>
      </c>
      <c r="Q14" s="260"/>
      <c r="R14" s="261"/>
      <c r="S14" s="261"/>
      <c r="T14" s="262"/>
      <c r="V14" s="35"/>
      <c r="W14" s="35"/>
      <c r="X14" s="33" t="s">
        <v>631</v>
      </c>
      <c r="Y14" s="35"/>
      <c r="Z14" s="27"/>
      <c r="AA14" s="27"/>
      <c r="AC14" s="29" t="s">
        <v>618</v>
      </c>
      <c r="AJ14" s="29" t="s">
        <v>312</v>
      </c>
      <c r="AK14" s="29" t="s">
        <v>597</v>
      </c>
      <c r="AL14" s="29" t="s">
        <v>330</v>
      </c>
    </row>
    <row r="15" spans="2:55" ht="96" customHeight="1">
      <c r="B15" s="31" t="s">
        <v>290</v>
      </c>
      <c r="C15" s="75" t="s">
        <v>635</v>
      </c>
      <c r="D15" s="386" t="s">
        <v>710</v>
      </c>
      <c r="F15" s="44" t="s">
        <v>112</v>
      </c>
      <c r="I15" s="363"/>
      <c r="J15" s="189" t="s">
        <v>512</v>
      </c>
      <c r="K15" s="260"/>
      <c r="L15" s="263"/>
      <c r="M15" s="260"/>
      <c r="N15" s="260"/>
      <c r="O15" s="260"/>
      <c r="P15" s="264"/>
      <c r="Q15" s="260"/>
      <c r="R15" s="261"/>
      <c r="S15" s="261"/>
      <c r="T15" s="262"/>
      <c r="V15" s="33"/>
      <c r="W15" s="33"/>
      <c r="X15" s="33" t="s">
        <v>632</v>
      </c>
      <c r="AD15" s="27"/>
      <c r="AL15" s="29" t="s">
        <v>593</v>
      </c>
    </row>
    <row r="16" spans="2:55" ht="72" customHeight="1">
      <c r="B16" s="31" t="s">
        <v>78</v>
      </c>
      <c r="C16" s="75" t="s">
        <v>636</v>
      </c>
      <c r="D16" s="386" t="s">
        <v>711</v>
      </c>
      <c r="F16" s="44" t="s">
        <v>139</v>
      </c>
      <c r="J16" s="189" t="s">
        <v>513</v>
      </c>
      <c r="K16" s="260"/>
      <c r="L16" s="263"/>
      <c r="M16" s="260"/>
      <c r="N16" s="260"/>
      <c r="O16" s="260"/>
      <c r="P16" s="264"/>
      <c r="Q16" s="260"/>
      <c r="R16" s="261"/>
      <c r="S16" s="261"/>
      <c r="T16" s="262"/>
      <c r="W16" s="35"/>
      <c r="X16" s="35"/>
      <c r="Y16" s="35"/>
      <c r="Z16" s="27"/>
      <c r="AA16" s="27"/>
      <c r="AC16" s="27"/>
      <c r="AJ16" s="27"/>
      <c r="AL16" s="29" t="s">
        <v>594</v>
      </c>
    </row>
    <row r="17" spans="2:38" ht="96" customHeight="1">
      <c r="B17" s="31" t="s">
        <v>79</v>
      </c>
      <c r="D17" s="386" t="s">
        <v>712</v>
      </c>
      <c r="F17" s="44" t="s">
        <v>157</v>
      </c>
      <c r="L17" s="355"/>
      <c r="AL17" s="29" t="s">
        <v>595</v>
      </c>
    </row>
    <row r="18" spans="2:38" ht="96" customHeight="1">
      <c r="B18" s="31" t="s">
        <v>80</v>
      </c>
      <c r="D18" s="386" t="s">
        <v>713</v>
      </c>
      <c r="F18" s="44" t="s">
        <v>119</v>
      </c>
      <c r="L18" s="355"/>
      <c r="X18" s="35"/>
      <c r="Y18" s="35"/>
      <c r="Z18" s="27"/>
      <c r="AC18" s="27"/>
      <c r="AJ18" s="27"/>
      <c r="AL18" s="29" t="s">
        <v>589</v>
      </c>
    </row>
    <row r="19" spans="2:38" ht="96" customHeight="1">
      <c r="B19" s="31" t="s">
        <v>81</v>
      </c>
      <c r="D19" s="386" t="s">
        <v>714</v>
      </c>
      <c r="F19" s="44" t="s">
        <v>141</v>
      </c>
      <c r="L19" s="355"/>
      <c r="AL19" s="29" t="s">
        <v>590</v>
      </c>
    </row>
    <row r="20" spans="2:38" ht="96" customHeight="1">
      <c r="D20" s="386" t="s">
        <v>715</v>
      </c>
      <c r="F20" s="44" t="s">
        <v>105</v>
      </c>
      <c r="K20" s="242"/>
      <c r="L20" s="243"/>
      <c r="M20" s="242"/>
      <c r="N20" s="242"/>
      <c r="O20" s="242"/>
      <c r="P20" s="244"/>
      <c r="Q20" s="242"/>
      <c r="X20" s="35"/>
      <c r="Y20" s="35"/>
      <c r="AC20" s="27"/>
      <c r="AJ20" s="27"/>
      <c r="AL20" s="29" t="s">
        <v>591</v>
      </c>
    </row>
    <row r="21" spans="2:38" ht="96" customHeight="1">
      <c r="D21" s="386" t="s">
        <v>716</v>
      </c>
      <c r="F21" s="44" t="s">
        <v>142</v>
      </c>
      <c r="AL21" s="29" t="s">
        <v>592</v>
      </c>
    </row>
    <row r="22" spans="2:38" ht="96" customHeight="1">
      <c r="D22" s="386" t="s">
        <v>717</v>
      </c>
      <c r="F22" s="44" t="s">
        <v>138</v>
      </c>
      <c r="X22" s="35"/>
      <c r="AC22" s="27"/>
      <c r="AJ22" s="27"/>
      <c r="AL22" s="29"/>
    </row>
    <row r="23" spans="2:38" ht="96" customHeight="1">
      <c r="B23" s="31" t="s">
        <v>70</v>
      </c>
      <c r="C23" s="74" t="s">
        <v>196</v>
      </c>
      <c r="D23" s="386" t="s">
        <v>718</v>
      </c>
      <c r="F23" s="44" t="s">
        <v>130</v>
      </c>
      <c r="I23" s="363"/>
      <c r="J23" s="189"/>
      <c r="K23" s="365"/>
      <c r="L23" s="366"/>
      <c r="M23" s="367"/>
      <c r="N23" s="368"/>
      <c r="O23" s="369"/>
      <c r="P23" s="370"/>
      <c r="Q23" s="372"/>
      <c r="R23" s="374"/>
      <c r="S23" s="374"/>
      <c r="T23" s="377"/>
    </row>
    <row r="24" spans="2:38" ht="96" customHeight="1">
      <c r="B24" s="31" t="s">
        <v>80</v>
      </c>
      <c r="C24" s="18"/>
      <c r="D24" s="386" t="s">
        <v>719</v>
      </c>
      <c r="F24" s="44" t="s">
        <v>155</v>
      </c>
      <c r="K24" s="242"/>
      <c r="L24" s="243"/>
      <c r="M24" s="242"/>
      <c r="N24" s="242"/>
      <c r="O24" s="242"/>
      <c r="P24" s="244"/>
      <c r="Q24" s="242"/>
      <c r="X24" s="35"/>
      <c r="AC24" s="27"/>
      <c r="AJ24" s="27"/>
    </row>
    <row r="25" spans="2:38" ht="96" customHeight="1">
      <c r="B25" s="31" t="s">
        <v>68</v>
      </c>
      <c r="C25" s="74" t="s">
        <v>194</v>
      </c>
      <c r="D25" s="386" t="s">
        <v>720</v>
      </c>
      <c r="E25" s="42"/>
      <c r="F25" s="44" t="s">
        <v>143</v>
      </c>
      <c r="G25" s="41"/>
      <c r="H25" s="41"/>
      <c r="I25" s="362"/>
      <c r="J25" s="189"/>
      <c r="K25" s="365"/>
      <c r="L25" s="366"/>
      <c r="M25" s="367"/>
      <c r="N25" s="368"/>
      <c r="O25" s="369"/>
      <c r="P25" s="370"/>
      <c r="Q25" s="371"/>
      <c r="R25" s="373"/>
      <c r="S25" s="375"/>
      <c r="T25" s="376"/>
    </row>
    <row r="26" spans="2:38" ht="96" customHeight="1">
      <c r="B26" s="31" t="s">
        <v>180</v>
      </c>
      <c r="C26" s="74" t="s">
        <v>346</v>
      </c>
      <c r="D26" s="386" t="s">
        <v>721</v>
      </c>
      <c r="E26" s="42"/>
      <c r="F26" s="44" t="s">
        <v>172</v>
      </c>
      <c r="G26" s="41"/>
      <c r="H26" s="41"/>
      <c r="I26" s="362"/>
      <c r="J26" s="189"/>
      <c r="K26" s="365"/>
      <c r="L26" s="366"/>
      <c r="M26" s="367"/>
      <c r="N26" s="368"/>
      <c r="O26" s="369"/>
      <c r="P26" s="370"/>
      <c r="Q26" s="371"/>
      <c r="R26" s="373"/>
      <c r="S26" s="375"/>
      <c r="T26" s="376"/>
      <c r="X26" s="35"/>
    </row>
    <row r="27" spans="2:38" ht="96" customHeight="1">
      <c r="B27" s="31" t="s">
        <v>79</v>
      </c>
      <c r="C27" s="18"/>
      <c r="D27" s="386" t="s">
        <v>722</v>
      </c>
      <c r="F27" s="44" t="s">
        <v>101</v>
      </c>
      <c r="K27" s="242"/>
      <c r="L27" s="243"/>
      <c r="M27" s="242"/>
      <c r="N27" s="242"/>
      <c r="O27" s="242"/>
      <c r="P27" s="244"/>
      <c r="Q27" s="242"/>
    </row>
    <row r="28" spans="2:38" ht="96" customHeight="1">
      <c r="D28" s="386" t="s">
        <v>723</v>
      </c>
      <c r="F28" s="44" t="s">
        <v>118</v>
      </c>
    </row>
    <row r="29" spans="2:38" ht="96" customHeight="1">
      <c r="B29" s="31" t="s">
        <v>72</v>
      </c>
      <c r="C29" s="74" t="s">
        <v>202</v>
      </c>
      <c r="D29" s="386" t="s">
        <v>724</v>
      </c>
      <c r="F29" s="44" t="s">
        <v>152</v>
      </c>
      <c r="I29" s="364"/>
      <c r="J29" s="189"/>
      <c r="K29" s="365"/>
      <c r="L29" s="366"/>
      <c r="M29" s="367"/>
      <c r="N29" s="368"/>
      <c r="O29" s="369"/>
      <c r="P29" s="370"/>
      <c r="Q29" s="372"/>
      <c r="R29" s="374"/>
      <c r="S29" s="374"/>
      <c r="T29" s="377"/>
    </row>
    <row r="30" spans="2:38" ht="96" customHeight="1">
      <c r="D30" s="386" t="s">
        <v>725</v>
      </c>
      <c r="F30" s="44" t="s">
        <v>149</v>
      </c>
    </row>
    <row r="31" spans="2:38" ht="96" customHeight="1">
      <c r="D31" s="386" t="s">
        <v>726</v>
      </c>
      <c r="F31" s="44" t="s">
        <v>122</v>
      </c>
    </row>
    <row r="32" spans="2:38" ht="96" customHeight="1">
      <c r="F32" s="44" t="s">
        <v>158</v>
      </c>
    </row>
    <row r="33" spans="6:6" ht="96" customHeight="1">
      <c r="F33" s="44" t="s">
        <v>114</v>
      </c>
    </row>
    <row r="34" spans="6:6" ht="96" customHeight="1">
      <c r="F34" s="44" t="s">
        <v>116</v>
      </c>
    </row>
    <row r="35" spans="6:6" ht="96" customHeight="1">
      <c r="F35" s="44" t="s">
        <v>147</v>
      </c>
    </row>
    <row r="36" spans="6:6" ht="96" customHeight="1">
      <c r="F36" s="44" t="s">
        <v>115</v>
      </c>
    </row>
    <row r="37" spans="6:6" ht="96" customHeight="1">
      <c r="F37" s="44" t="s">
        <v>150</v>
      </c>
    </row>
    <row r="38" spans="6:6" ht="96" customHeight="1">
      <c r="F38" s="44" t="s">
        <v>133</v>
      </c>
    </row>
    <row r="39" spans="6:6" ht="96" customHeight="1">
      <c r="F39" s="44" t="s">
        <v>121</v>
      </c>
    </row>
    <row r="40" spans="6:6" ht="96" customHeight="1">
      <c r="F40" s="44" t="s">
        <v>167</v>
      </c>
    </row>
    <row r="41" spans="6:6" ht="96" customHeight="1">
      <c r="F41" s="44" t="s">
        <v>137</v>
      </c>
    </row>
    <row r="42" spans="6:6" ht="96" customHeight="1">
      <c r="F42" s="44" t="s">
        <v>163</v>
      </c>
    </row>
    <row r="43" spans="6:6" ht="96" customHeight="1">
      <c r="F43" s="44" t="s">
        <v>134</v>
      </c>
    </row>
    <row r="44" spans="6:6" ht="96" customHeight="1">
      <c r="F44" s="44" t="s">
        <v>161</v>
      </c>
    </row>
    <row r="45" spans="6:6" ht="96" customHeight="1">
      <c r="F45" s="44" t="s">
        <v>111</v>
      </c>
    </row>
    <row r="46" spans="6:6" ht="96" customHeight="1">
      <c r="F46" s="44" t="s">
        <v>110</v>
      </c>
    </row>
    <row r="47" spans="6:6" ht="96" customHeight="1">
      <c r="F47" s="44" t="s">
        <v>151</v>
      </c>
    </row>
    <row r="48" spans="6:6" ht="96" customHeight="1">
      <c r="F48" s="44" t="s">
        <v>153</v>
      </c>
    </row>
    <row r="49" spans="6:6" ht="96" customHeight="1">
      <c r="F49" s="44" t="s">
        <v>127</v>
      </c>
    </row>
    <row r="50" spans="6:6" ht="96" customHeight="1">
      <c r="F50" s="44" t="s">
        <v>125</v>
      </c>
    </row>
    <row r="51" spans="6:6" ht="96" customHeight="1">
      <c r="F51" s="44" t="s">
        <v>129</v>
      </c>
    </row>
    <row r="52" spans="6:6" ht="96" customHeight="1">
      <c r="F52" s="44" t="s">
        <v>136</v>
      </c>
    </row>
    <row r="53" spans="6:6" ht="96" customHeight="1">
      <c r="F53" s="44" t="s">
        <v>99</v>
      </c>
    </row>
    <row r="54" spans="6:6" ht="96" customHeight="1">
      <c r="F54" s="44" t="s">
        <v>164</v>
      </c>
    </row>
    <row r="55" spans="6:6" ht="96" customHeight="1">
      <c r="F55" s="44" t="s">
        <v>132</v>
      </c>
    </row>
    <row r="56" spans="6:6" ht="96" customHeight="1">
      <c r="F56" s="44" t="s">
        <v>170</v>
      </c>
    </row>
    <row r="57" spans="6:6" ht="96" customHeight="1">
      <c r="F57" s="44" t="s">
        <v>146</v>
      </c>
    </row>
    <row r="58" spans="6:6" ht="96" customHeight="1">
      <c r="F58" s="44" t="s">
        <v>135</v>
      </c>
    </row>
    <row r="59" spans="6:6" ht="96" customHeight="1">
      <c r="F59" s="44" t="s">
        <v>154</v>
      </c>
    </row>
    <row r="60" spans="6:6" ht="96" customHeight="1">
      <c r="F60" s="44" t="s">
        <v>106</v>
      </c>
    </row>
    <row r="61" spans="6:6" ht="96" customHeight="1">
      <c r="F61" s="44" t="s">
        <v>159</v>
      </c>
    </row>
    <row r="62" spans="6:6" ht="96" customHeight="1">
      <c r="F62" s="44" t="s">
        <v>169</v>
      </c>
    </row>
    <row r="63" spans="6:6" ht="96" customHeight="1">
      <c r="F63" s="44" t="s">
        <v>107</v>
      </c>
    </row>
    <row r="64" spans="6:6" ht="96" customHeight="1">
      <c r="F64" s="44" t="s">
        <v>156</v>
      </c>
    </row>
    <row r="65" spans="6:6" ht="96" customHeight="1">
      <c r="F65" s="44" t="s">
        <v>140</v>
      </c>
    </row>
    <row r="66" spans="6:6" ht="96" customHeight="1">
      <c r="F66" s="44" t="s">
        <v>145</v>
      </c>
    </row>
    <row r="67" spans="6:6" ht="96" customHeight="1">
      <c r="F67" s="44" t="s">
        <v>148</v>
      </c>
    </row>
    <row r="68" spans="6:6" ht="96" customHeight="1">
      <c r="F68" s="44" t="s">
        <v>160</v>
      </c>
    </row>
    <row r="69" spans="6:6" ht="96" customHeight="1">
      <c r="F69" s="44" t="s">
        <v>104</v>
      </c>
    </row>
    <row r="70" spans="6:6" ht="96" customHeight="1">
      <c r="F70" s="44" t="s">
        <v>108</v>
      </c>
    </row>
    <row r="71" spans="6:6" ht="96" customHeight="1">
      <c r="F71" s="44" t="s">
        <v>120</v>
      </c>
    </row>
    <row r="72" spans="6:6" ht="96" customHeight="1">
      <c r="F72" s="44" t="s">
        <v>165</v>
      </c>
    </row>
    <row r="73" spans="6:6" ht="96" customHeight="1">
      <c r="F73" s="44" t="s">
        <v>117</v>
      </c>
    </row>
    <row r="74" spans="6:6" ht="96" customHeight="1">
      <c r="F74" s="44" t="s">
        <v>168</v>
      </c>
    </row>
    <row r="75" spans="6:6" ht="96" customHeight="1">
      <c r="F75" s="44" t="s">
        <v>162</v>
      </c>
    </row>
    <row r="76" spans="6:6" ht="96" customHeight="1">
      <c r="F76" s="44" t="s">
        <v>124</v>
      </c>
    </row>
    <row r="77" spans="6:6" ht="96" customHeight="1">
      <c r="F77" s="44" t="s">
        <v>131</v>
      </c>
    </row>
    <row r="78" spans="6:6" ht="96" customHeight="1">
      <c r="F78" s="43" t="s">
        <v>192</v>
      </c>
    </row>
    <row r="87" spans="1:10" ht="96" customHeight="1">
      <c r="A87" s="246"/>
      <c r="B87" s="246"/>
      <c r="C87" s="247"/>
      <c r="D87" s="247"/>
      <c r="E87" s="246"/>
      <c r="F87" s="246"/>
      <c r="G87" s="246"/>
      <c r="H87" s="246"/>
      <c r="I87" s="248"/>
      <c r="J87" s="249"/>
    </row>
    <row r="88" spans="1:10" ht="96" customHeight="1">
      <c r="A88" s="265"/>
      <c r="B88" s="251"/>
      <c r="C88" s="266"/>
      <c r="D88" s="253"/>
      <c r="E88" s="267"/>
      <c r="F88" s="255"/>
      <c r="G88" s="268"/>
      <c r="H88" s="257"/>
      <c r="I88" s="269"/>
      <c r="J88" s="259"/>
    </row>
    <row r="89" spans="1:10" ht="96" customHeight="1">
      <c r="A89" s="250"/>
      <c r="B89" s="251"/>
      <c r="C89" s="252"/>
      <c r="D89" s="253"/>
      <c r="E89" s="254"/>
      <c r="F89" s="255"/>
      <c r="G89" s="256"/>
      <c r="H89" s="257"/>
      <c r="I89" s="258"/>
      <c r="J89" s="259"/>
    </row>
    <row r="90" spans="1:10" ht="96" customHeight="1">
      <c r="A90" s="250"/>
      <c r="B90" s="251"/>
      <c r="C90" s="252"/>
      <c r="D90" s="253"/>
      <c r="E90" s="254"/>
      <c r="F90" s="255"/>
      <c r="G90" s="256"/>
      <c r="H90" s="257"/>
      <c r="I90" s="258"/>
      <c r="J90" s="259"/>
    </row>
    <row r="91" spans="1:10" ht="96" customHeight="1">
      <c r="A91" s="250"/>
      <c r="B91" s="251"/>
      <c r="C91" s="252"/>
      <c r="D91" s="253"/>
      <c r="E91" s="254"/>
      <c r="F91" s="255"/>
      <c r="G91" s="256"/>
      <c r="H91" s="257"/>
      <c r="I91" s="258"/>
      <c r="J91" s="259"/>
    </row>
    <row r="92" spans="1:10" ht="96" customHeight="1">
      <c r="A92" s="250"/>
      <c r="B92" s="251"/>
      <c r="C92" s="252"/>
      <c r="D92" s="253"/>
      <c r="E92" s="254"/>
      <c r="F92" s="255"/>
      <c r="G92" s="260"/>
      <c r="H92" s="261"/>
      <c r="I92" s="261"/>
      <c r="J92" s="262"/>
    </row>
    <row r="93" spans="1:10" ht="96" customHeight="1">
      <c r="A93" s="250"/>
      <c r="B93" s="251"/>
      <c r="C93" s="252"/>
      <c r="D93" s="253"/>
      <c r="E93" s="254"/>
      <c r="F93" s="255"/>
      <c r="G93" s="260"/>
      <c r="H93" s="261"/>
      <c r="I93" s="261"/>
      <c r="J93" s="262"/>
    </row>
    <row r="94" spans="1:10" ht="96" customHeight="1">
      <c r="A94" s="250"/>
      <c r="B94" s="251"/>
      <c r="C94" s="252"/>
      <c r="D94" s="253"/>
      <c r="E94" s="254"/>
      <c r="F94" s="255"/>
      <c r="G94" s="260"/>
      <c r="H94" s="261"/>
      <c r="I94" s="261"/>
      <c r="J94" s="262"/>
    </row>
    <row r="95" spans="1:10" ht="96" customHeight="1">
      <c r="A95" s="250"/>
      <c r="B95" s="251"/>
      <c r="C95" s="252"/>
      <c r="D95" s="253"/>
      <c r="E95" s="254"/>
      <c r="F95" s="255"/>
      <c r="G95" s="260"/>
      <c r="H95" s="261"/>
      <c r="I95" s="261"/>
      <c r="J95" s="262"/>
    </row>
    <row r="96" spans="1:10" ht="96" customHeight="1">
      <c r="A96" s="250"/>
      <c r="B96" s="251"/>
      <c r="C96" s="252"/>
      <c r="D96" s="253"/>
      <c r="E96" s="254"/>
      <c r="F96" s="255"/>
      <c r="G96" s="260"/>
      <c r="H96" s="261"/>
      <c r="I96" s="261"/>
      <c r="J96" s="262"/>
    </row>
    <row r="97" spans="1:10" ht="96" customHeight="1">
      <c r="A97" s="250"/>
      <c r="B97" s="251"/>
      <c r="C97" s="252"/>
      <c r="D97" s="253"/>
      <c r="E97" s="254"/>
      <c r="F97" s="255"/>
      <c r="G97" s="260"/>
      <c r="H97" s="261"/>
      <c r="I97" s="261"/>
      <c r="J97" s="262"/>
    </row>
    <row r="98" spans="1:10" ht="96" customHeight="1">
      <c r="A98" s="250"/>
      <c r="B98" s="251"/>
      <c r="C98" s="252"/>
      <c r="D98" s="253"/>
      <c r="E98" s="254"/>
      <c r="F98" s="255"/>
      <c r="G98" s="260"/>
      <c r="H98" s="261"/>
      <c r="I98" s="261"/>
      <c r="J98" s="262"/>
    </row>
    <row r="99" spans="1:10" ht="96" customHeight="1">
      <c r="A99" s="250"/>
      <c r="B99" s="251"/>
      <c r="C99" s="252"/>
      <c r="D99" s="253"/>
      <c r="E99" s="254"/>
      <c r="F99" s="255"/>
      <c r="G99" s="260"/>
      <c r="H99" s="261"/>
      <c r="I99" s="261"/>
      <c r="J99" s="262"/>
    </row>
    <row r="100" spans="1:10" ht="96" customHeight="1">
      <c r="A100" s="260"/>
      <c r="B100" s="263"/>
      <c r="C100" s="260"/>
      <c r="D100" s="260"/>
      <c r="E100" s="260"/>
      <c r="F100" s="264"/>
      <c r="G100" s="260"/>
      <c r="H100" s="261"/>
      <c r="I100" s="261"/>
      <c r="J100" s="262"/>
    </row>
    <row r="101" spans="1:10" ht="96" customHeight="1">
      <c r="A101" s="260"/>
      <c r="B101" s="263"/>
      <c r="C101" s="260"/>
      <c r="D101" s="260"/>
      <c r="E101" s="260"/>
      <c r="F101" s="264"/>
      <c r="G101" s="260"/>
      <c r="H101" s="261"/>
      <c r="I101" s="261"/>
      <c r="J101" s="262"/>
    </row>
  </sheetData>
  <sortState ref="B3:T78">
    <sortCondition ref="D3"/>
  </sortState>
  <mergeCells count="1">
    <mergeCell ref="V1:BC1"/>
  </mergeCells>
  <hyperlinks>
    <hyperlink ref="C3" location="'Misión Alto Nivel'!A1" display="Misión de Alto Nivel"/>
  </hyperlinks>
  <pageMargins left="0.7" right="0.7" top="0.75" bottom="0.75" header="0.3" footer="0.3"/>
  <pageSetup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FF0000"/>
    <pageSetUpPr fitToPage="1"/>
  </sheetPr>
  <dimension ref="A1:AV312"/>
  <sheetViews>
    <sheetView tabSelected="1" topLeftCell="J1" zoomScale="48" zoomScaleNormal="48" zoomScaleSheetLayoutView="23" workbookViewId="0">
      <selection activeCell="R107" sqref="R107:S112"/>
    </sheetView>
  </sheetViews>
  <sheetFormatPr baseColWidth="10" defaultColWidth="8.7109375" defaultRowHeight="30" customHeight="1"/>
  <cols>
    <col min="1" max="1" width="28.5703125" style="14" customWidth="1"/>
    <col min="2" max="2" width="13.7109375" style="1" customWidth="1"/>
    <col min="3" max="3" width="28.140625" style="1" customWidth="1"/>
    <col min="4" max="4" width="15.85546875" style="1" customWidth="1"/>
    <col min="5" max="5" width="16.28515625" style="1" customWidth="1"/>
    <col min="6" max="6" width="14.28515625" style="1" customWidth="1"/>
    <col min="7" max="7" width="19" style="1" customWidth="1"/>
    <col min="8" max="8" width="30.28515625" style="1" customWidth="1"/>
    <col min="9" max="9" width="3.28515625" style="1" hidden="1" customWidth="1"/>
    <col min="10" max="10" width="31.5703125" style="1" customWidth="1"/>
    <col min="11" max="11" width="0.28515625" style="1" customWidth="1"/>
    <col min="12" max="12" width="13.85546875" style="1" customWidth="1"/>
    <col min="13" max="13" width="16.7109375" style="1" customWidth="1"/>
    <col min="14" max="14" width="17.5703125" style="1" customWidth="1"/>
    <col min="15" max="15" width="15.7109375" style="1" customWidth="1"/>
    <col min="16" max="16" width="17.5703125" style="1" customWidth="1"/>
    <col min="17" max="17" width="15" style="145" customWidth="1"/>
    <col min="18" max="18" width="15.85546875" style="1" customWidth="1"/>
    <col min="19" max="19" width="17.5703125" style="1" customWidth="1"/>
    <col min="20" max="20" width="16.28515625" style="1" customWidth="1"/>
    <col min="21" max="21" width="16.7109375" style="1" customWidth="1"/>
    <col min="22" max="22" width="16.42578125" style="1" customWidth="1"/>
    <col min="23" max="23" width="18.140625" style="1" customWidth="1"/>
    <col min="24" max="24" width="17.85546875" style="1" customWidth="1"/>
    <col min="25" max="25" width="16.28515625" style="1" customWidth="1"/>
    <col min="26" max="26" width="15.85546875" style="1" customWidth="1"/>
    <col min="27" max="27" width="18.28515625" style="1" customWidth="1"/>
    <col min="28" max="28" width="17.140625" style="1" customWidth="1"/>
    <col min="29" max="29" width="15.42578125" style="1" customWidth="1"/>
    <col min="30" max="30" width="16.140625" style="1" customWidth="1"/>
    <col min="31" max="31" width="16.7109375" style="1" customWidth="1"/>
    <col min="32" max="32" width="18.85546875" style="1" customWidth="1"/>
    <col min="33" max="33" width="14.140625" style="1" customWidth="1"/>
    <col min="34" max="34" width="16.7109375" style="1" customWidth="1"/>
    <col min="35" max="35" width="16.28515625" style="1" customWidth="1"/>
    <col min="36" max="40" width="8.7109375" style="14"/>
    <col min="41" max="41" width="15.5703125" style="14" customWidth="1"/>
    <col min="42" max="43" width="8.7109375" style="14"/>
    <col min="44" max="16384" width="8.7109375" style="2"/>
  </cols>
  <sheetData>
    <row r="1" spans="2:39" ht="36" customHeight="1" thickBot="1">
      <c r="B1" s="17"/>
      <c r="C1" s="17"/>
      <c r="D1" s="17"/>
      <c r="E1" s="17"/>
      <c r="F1" s="17"/>
      <c r="G1" s="17"/>
      <c r="H1" s="17"/>
      <c r="I1" s="17"/>
      <c r="J1" s="17"/>
      <c r="K1" s="17"/>
      <c r="L1" s="17"/>
      <c r="M1" s="17"/>
      <c r="N1" s="17"/>
      <c r="O1" s="17"/>
      <c r="P1" s="17"/>
      <c r="Q1" s="144"/>
      <c r="R1" s="17"/>
      <c r="S1" s="17"/>
      <c r="T1" s="17"/>
      <c r="U1" s="17"/>
      <c r="V1" s="17"/>
      <c r="W1" s="17"/>
      <c r="X1" s="17"/>
      <c r="Y1" s="17"/>
      <c r="Z1" s="17"/>
      <c r="AA1" s="17"/>
      <c r="AB1" s="17"/>
      <c r="AC1" s="17"/>
      <c r="AD1" s="17"/>
      <c r="AE1" s="17"/>
      <c r="AF1" s="17"/>
      <c r="AG1" s="17"/>
      <c r="AH1" s="17"/>
      <c r="AI1" s="17"/>
    </row>
    <row r="2" spans="2:39" ht="117.75" customHeight="1" thickBot="1">
      <c r="B2" s="972"/>
      <c r="C2" s="973"/>
      <c r="D2" s="973"/>
      <c r="E2" s="973"/>
      <c r="F2" s="973"/>
      <c r="G2" s="973"/>
      <c r="H2" s="679" t="s">
        <v>0</v>
      </c>
      <c r="I2" s="679"/>
      <c r="J2" s="679"/>
      <c r="K2" s="679"/>
      <c r="L2" s="679"/>
      <c r="M2" s="679"/>
      <c r="N2" s="679"/>
      <c r="O2" s="679"/>
      <c r="P2" s="679"/>
      <c r="Q2" s="679"/>
      <c r="R2" s="679"/>
      <c r="S2" s="679"/>
      <c r="T2" s="679"/>
      <c r="U2" s="679"/>
      <c r="V2" s="679"/>
      <c r="W2" s="679"/>
      <c r="X2" s="679"/>
      <c r="Y2" s="679"/>
      <c r="Z2" s="679"/>
      <c r="AA2" s="679"/>
      <c r="AB2" s="639"/>
      <c r="AC2" s="639"/>
      <c r="AD2" s="639"/>
      <c r="AE2" s="639"/>
      <c r="AF2" s="639"/>
      <c r="AG2" s="639"/>
      <c r="AH2" s="639"/>
      <c r="AI2" s="640"/>
    </row>
    <row r="3" spans="2:39" ht="53.1" customHeight="1" thickBot="1">
      <c r="B3" s="948" t="s">
        <v>1</v>
      </c>
      <c r="C3" s="949"/>
      <c r="D3" s="949"/>
      <c r="E3" s="949"/>
      <c r="F3" s="949"/>
      <c r="G3" s="949"/>
      <c r="H3" s="949"/>
      <c r="I3" s="950"/>
      <c r="J3" s="951"/>
      <c r="K3" s="952"/>
      <c r="L3" s="952"/>
      <c r="M3" s="952"/>
      <c r="N3" s="952"/>
      <c r="O3" s="952"/>
      <c r="P3" s="952"/>
      <c r="Q3" s="952"/>
      <c r="R3" s="952"/>
      <c r="S3" s="952"/>
      <c r="T3" s="952"/>
      <c r="U3" s="952"/>
      <c r="V3" s="952"/>
      <c r="W3" s="952"/>
      <c r="X3" s="952"/>
      <c r="Y3" s="952"/>
      <c r="Z3" s="952"/>
      <c r="AA3" s="952"/>
      <c r="AB3" s="952"/>
      <c r="AC3" s="952"/>
      <c r="AD3" s="952"/>
      <c r="AE3" s="952"/>
      <c r="AF3" s="952"/>
      <c r="AG3" s="952"/>
      <c r="AH3" s="952"/>
      <c r="AI3" s="953"/>
      <c r="AJ3" s="13"/>
    </row>
    <row r="4" spans="2:39" ht="14.1" customHeight="1">
      <c r="B4" s="954"/>
      <c r="C4" s="955"/>
      <c r="D4" s="955"/>
      <c r="E4" s="955"/>
      <c r="F4" s="955"/>
      <c r="G4" s="955"/>
      <c r="H4" s="955"/>
      <c r="I4" s="955"/>
      <c r="J4" s="955"/>
      <c r="K4" s="955"/>
      <c r="L4" s="955"/>
      <c r="M4" s="955"/>
      <c r="N4" s="955"/>
      <c r="O4" s="955"/>
      <c r="P4" s="955"/>
      <c r="Q4" s="955"/>
      <c r="R4" s="955"/>
      <c r="S4" s="955"/>
      <c r="T4" s="955"/>
      <c r="U4" s="955"/>
      <c r="V4" s="955"/>
      <c r="W4" s="955"/>
      <c r="X4" s="955"/>
      <c r="Y4" s="955"/>
      <c r="Z4" s="955"/>
      <c r="AA4" s="955"/>
      <c r="AB4" s="955"/>
      <c r="AC4" s="955"/>
      <c r="AD4" s="955"/>
      <c r="AE4" s="955"/>
      <c r="AF4" s="955"/>
      <c r="AG4" s="955"/>
      <c r="AH4" s="955"/>
      <c r="AI4" s="956"/>
      <c r="AJ4" s="13"/>
    </row>
    <row r="5" spans="2:39" ht="30.95" customHeight="1" thickBot="1">
      <c r="B5" s="957" t="s">
        <v>2</v>
      </c>
      <c r="C5" s="958"/>
      <c r="D5" s="958"/>
      <c r="E5" s="958"/>
      <c r="F5" s="958"/>
      <c r="G5" s="958"/>
      <c r="H5" s="958"/>
      <c r="I5" s="958"/>
      <c r="J5" s="958"/>
      <c r="K5" s="958"/>
      <c r="L5" s="958"/>
      <c r="M5" s="958"/>
      <c r="N5" s="958"/>
      <c r="O5" s="958"/>
      <c r="P5" s="958"/>
      <c r="Q5" s="958"/>
      <c r="R5" s="958"/>
      <c r="S5" s="958"/>
      <c r="T5" s="958"/>
      <c r="U5" s="958"/>
      <c r="V5" s="958"/>
      <c r="W5" s="958"/>
      <c r="X5" s="958"/>
      <c r="Y5" s="958"/>
      <c r="Z5" s="958"/>
      <c r="AA5" s="958"/>
      <c r="AB5" s="958"/>
      <c r="AC5" s="958"/>
      <c r="AD5" s="958"/>
      <c r="AE5" s="958"/>
      <c r="AF5" s="958"/>
      <c r="AG5" s="958"/>
      <c r="AH5" s="958"/>
      <c r="AI5" s="959"/>
      <c r="AJ5" s="54"/>
    </row>
    <row r="6" spans="2:39" ht="65.25" customHeight="1">
      <c r="B6" s="935" t="s">
        <v>3</v>
      </c>
      <c r="C6" s="936"/>
      <c r="D6" s="939" t="s">
        <v>347</v>
      </c>
      <c r="E6" s="940"/>
      <c r="F6" s="940"/>
      <c r="G6" s="940"/>
      <c r="H6" s="940"/>
      <c r="I6" s="936"/>
      <c r="J6" s="939" t="s">
        <v>381</v>
      </c>
      <c r="K6" s="940"/>
      <c r="L6" s="940"/>
      <c r="M6" s="940"/>
      <c r="N6" s="940"/>
      <c r="O6" s="936"/>
      <c r="P6" s="939" t="s">
        <v>756</v>
      </c>
      <c r="Q6" s="940"/>
      <c r="R6" s="943"/>
      <c r="S6" s="960" t="s">
        <v>174</v>
      </c>
      <c r="T6" s="940"/>
      <c r="U6" s="940"/>
      <c r="V6" s="940"/>
      <c r="W6" s="960" t="s">
        <v>5</v>
      </c>
      <c r="X6" s="940"/>
      <c r="Y6" s="940"/>
      <c r="Z6" s="940"/>
      <c r="AA6" s="940"/>
      <c r="AB6" s="940"/>
      <c r="AC6" s="940"/>
      <c r="AD6" s="940"/>
      <c r="AE6" s="940"/>
      <c r="AF6" s="940"/>
      <c r="AG6" s="940"/>
      <c r="AH6" s="940"/>
      <c r="AI6" s="961"/>
      <c r="AJ6" s="54"/>
    </row>
    <row r="7" spans="2:39" ht="76.5" customHeight="1">
      <c r="B7" s="937"/>
      <c r="C7" s="938"/>
      <c r="D7" s="941"/>
      <c r="E7" s="942"/>
      <c r="F7" s="942"/>
      <c r="G7" s="942"/>
      <c r="H7" s="942"/>
      <c r="I7" s="938"/>
      <c r="J7" s="941"/>
      <c r="K7" s="942"/>
      <c r="L7" s="942"/>
      <c r="M7" s="942"/>
      <c r="N7" s="942"/>
      <c r="O7" s="938"/>
      <c r="P7" s="941"/>
      <c r="Q7" s="942"/>
      <c r="R7" s="944"/>
      <c r="S7" s="962"/>
      <c r="T7" s="963"/>
      <c r="U7" s="963"/>
      <c r="V7" s="963"/>
      <c r="W7" s="966" t="s">
        <v>6</v>
      </c>
      <c r="X7" s="967"/>
      <c r="Y7" s="967"/>
      <c r="Z7" s="967"/>
      <c r="AA7" s="967"/>
      <c r="AB7" s="967"/>
      <c r="AC7" s="974"/>
      <c r="AD7" s="966" t="s">
        <v>213</v>
      </c>
      <c r="AE7" s="967"/>
      <c r="AF7" s="967"/>
      <c r="AG7" s="967"/>
      <c r="AH7" s="967"/>
      <c r="AI7" s="968"/>
      <c r="AJ7" s="13"/>
    </row>
    <row r="8" spans="2:39" ht="48.75" customHeight="1" thickBot="1">
      <c r="B8" s="945"/>
      <c r="C8" s="946"/>
      <c r="D8" s="947"/>
      <c r="E8" s="947"/>
      <c r="F8" s="947"/>
      <c r="G8" s="947"/>
      <c r="H8" s="947"/>
      <c r="I8" s="947"/>
      <c r="J8" s="947"/>
      <c r="K8" s="947"/>
      <c r="L8" s="947"/>
      <c r="M8" s="947"/>
      <c r="N8" s="947"/>
      <c r="O8" s="947"/>
      <c r="P8" s="947"/>
      <c r="Q8" s="947"/>
      <c r="R8" s="947"/>
      <c r="S8" s="964"/>
      <c r="T8" s="965"/>
      <c r="U8" s="965"/>
      <c r="V8" s="965"/>
      <c r="W8" s="975" t="s">
        <v>741</v>
      </c>
      <c r="X8" s="976"/>
      <c r="Y8" s="976"/>
      <c r="Z8" s="976"/>
      <c r="AA8" s="976"/>
      <c r="AB8" s="976"/>
      <c r="AC8" s="977"/>
      <c r="AD8" s="969" t="s">
        <v>742</v>
      </c>
      <c r="AE8" s="970"/>
      <c r="AF8" s="970"/>
      <c r="AG8" s="970"/>
      <c r="AH8" s="970"/>
      <c r="AI8" s="971"/>
      <c r="AJ8" s="13"/>
    </row>
    <row r="9" spans="2:39" ht="45.95" customHeight="1" thickBot="1">
      <c r="B9" s="921" t="s">
        <v>7</v>
      </c>
      <c r="C9" s="922"/>
      <c r="D9" s="922"/>
      <c r="E9" s="923"/>
      <c r="F9" s="923"/>
      <c r="G9" s="923"/>
      <c r="H9" s="923"/>
      <c r="I9" s="923"/>
      <c r="J9" s="923"/>
      <c r="K9" s="923"/>
      <c r="L9" s="923"/>
      <c r="M9" s="923"/>
      <c r="N9" s="923"/>
      <c r="O9" s="923"/>
      <c r="P9" s="923"/>
      <c r="Q9" s="923"/>
      <c r="R9" s="923"/>
      <c r="S9" s="923"/>
      <c r="T9" s="923"/>
      <c r="U9" s="923"/>
      <c r="V9" s="923"/>
      <c r="W9" s="923"/>
      <c r="X9" s="923"/>
      <c r="Y9" s="923"/>
      <c r="Z9" s="923"/>
      <c r="AA9" s="923"/>
      <c r="AB9" s="923"/>
      <c r="AC9" s="923"/>
      <c r="AD9" s="923"/>
      <c r="AE9" s="923"/>
      <c r="AF9" s="923"/>
      <c r="AG9" s="923"/>
      <c r="AH9" s="923"/>
      <c r="AI9" s="924"/>
    </row>
    <row r="10" spans="2:39" ht="45.95" customHeight="1">
      <c r="B10" s="925" t="s">
        <v>86</v>
      </c>
      <c r="C10" s="926"/>
      <c r="D10" s="926"/>
      <c r="E10" s="926"/>
      <c r="F10" s="926"/>
      <c r="G10" s="926"/>
      <c r="H10" s="926"/>
      <c r="I10" s="926"/>
      <c r="J10" s="926"/>
      <c r="K10" s="926"/>
      <c r="L10" s="926"/>
      <c r="M10" s="926"/>
      <c r="N10" s="926"/>
      <c r="O10" s="926"/>
      <c r="P10" s="926"/>
      <c r="Q10" s="926"/>
      <c r="R10" s="927"/>
      <c r="S10" s="928" t="s">
        <v>87</v>
      </c>
      <c r="T10" s="929"/>
      <c r="U10" s="929"/>
      <c r="V10" s="929"/>
      <c r="W10" s="929"/>
      <c r="X10" s="929"/>
      <c r="Y10" s="929"/>
      <c r="Z10" s="929"/>
      <c r="AA10" s="929"/>
      <c r="AB10" s="929"/>
      <c r="AC10" s="929"/>
      <c r="AD10" s="929"/>
      <c r="AE10" s="929"/>
      <c r="AF10" s="929"/>
      <c r="AG10" s="929"/>
      <c r="AH10" s="929"/>
      <c r="AI10" s="930"/>
    </row>
    <row r="11" spans="2:39" ht="26.25" customHeight="1">
      <c r="B11" s="931" t="s">
        <v>746</v>
      </c>
      <c r="C11" s="932"/>
      <c r="D11" s="932"/>
      <c r="E11" s="933"/>
      <c r="F11" s="933"/>
      <c r="G11" s="933"/>
      <c r="H11" s="933"/>
      <c r="I11" s="933"/>
      <c r="J11" s="933"/>
      <c r="K11" s="933"/>
      <c r="L11" s="933"/>
      <c r="M11" s="933"/>
      <c r="N11" s="933"/>
      <c r="O11" s="933"/>
      <c r="P11" s="933"/>
      <c r="Q11" s="933"/>
      <c r="R11" s="934"/>
      <c r="S11" s="931" t="s">
        <v>747</v>
      </c>
      <c r="T11" s="932"/>
      <c r="U11" s="932"/>
      <c r="V11" s="933"/>
      <c r="W11" s="933"/>
      <c r="X11" s="933"/>
      <c r="Y11" s="933"/>
      <c r="Z11" s="933"/>
      <c r="AA11" s="933"/>
      <c r="AB11" s="933"/>
      <c r="AC11" s="933"/>
      <c r="AD11" s="933"/>
      <c r="AE11" s="933"/>
      <c r="AF11" s="933"/>
      <c r="AG11" s="933"/>
      <c r="AH11" s="933"/>
      <c r="AI11" s="934"/>
      <c r="AL11" s="13"/>
      <c r="AM11" s="13"/>
    </row>
    <row r="12" spans="2:39" ht="25.5" customHeight="1">
      <c r="B12" s="881" t="s">
        <v>8</v>
      </c>
      <c r="C12" s="882"/>
      <c r="D12" s="882"/>
      <c r="E12" s="882"/>
      <c r="F12" s="882"/>
      <c r="G12" s="882"/>
      <c r="H12" s="882"/>
      <c r="I12" s="882"/>
      <c r="J12" s="882"/>
      <c r="K12" s="882" t="s">
        <v>9</v>
      </c>
      <c r="L12" s="882"/>
      <c r="M12" s="882"/>
      <c r="N12" s="882"/>
      <c r="O12" s="882"/>
      <c r="P12" s="882" t="s">
        <v>10</v>
      </c>
      <c r="Q12" s="882"/>
      <c r="R12" s="913"/>
      <c r="S12" s="881" t="s">
        <v>8</v>
      </c>
      <c r="T12" s="882"/>
      <c r="U12" s="882"/>
      <c r="V12" s="882"/>
      <c r="W12" s="882"/>
      <c r="X12" s="882"/>
      <c r="Y12" s="882"/>
      <c r="Z12" s="882"/>
      <c r="AA12" s="882"/>
      <c r="AB12" s="882" t="s">
        <v>9</v>
      </c>
      <c r="AC12" s="882"/>
      <c r="AD12" s="882"/>
      <c r="AE12" s="882"/>
      <c r="AF12" s="882"/>
      <c r="AG12" s="882" t="s">
        <v>10</v>
      </c>
      <c r="AH12" s="882"/>
      <c r="AI12" s="913"/>
      <c r="AL12" s="13"/>
      <c r="AM12" s="13"/>
    </row>
    <row r="13" spans="2:39" ht="21.75" customHeight="1">
      <c r="B13" s="914"/>
      <c r="C13" s="915"/>
      <c r="D13" s="915"/>
      <c r="E13" s="915"/>
      <c r="F13" s="915"/>
      <c r="G13" s="915"/>
      <c r="H13" s="915"/>
      <c r="I13" s="915"/>
      <c r="J13" s="916"/>
      <c r="K13" s="917"/>
      <c r="L13" s="909"/>
      <c r="M13" s="909"/>
      <c r="N13" s="909"/>
      <c r="O13" s="909"/>
      <c r="P13" s="918"/>
      <c r="Q13" s="909"/>
      <c r="R13" s="919"/>
      <c r="S13" s="911"/>
      <c r="T13" s="909"/>
      <c r="U13" s="909"/>
      <c r="V13" s="909"/>
      <c r="W13" s="909"/>
      <c r="X13" s="909"/>
      <c r="Y13" s="909"/>
      <c r="Z13" s="909"/>
      <c r="AA13" s="904"/>
      <c r="AB13" s="917"/>
      <c r="AC13" s="909"/>
      <c r="AD13" s="909"/>
      <c r="AE13" s="909"/>
      <c r="AF13" s="909"/>
      <c r="AG13" s="920"/>
      <c r="AH13" s="909"/>
      <c r="AI13" s="919"/>
      <c r="AL13" s="13"/>
      <c r="AM13" s="13"/>
    </row>
    <row r="14" spans="2:39" ht="33" customHeight="1">
      <c r="B14" s="881" t="s">
        <v>11</v>
      </c>
      <c r="C14" s="882"/>
      <c r="D14" s="882"/>
      <c r="E14" s="882"/>
      <c r="F14" s="882"/>
      <c r="G14" s="882"/>
      <c r="H14" s="882"/>
      <c r="I14" s="882"/>
      <c r="J14" s="882"/>
      <c r="K14" s="882" t="s">
        <v>12</v>
      </c>
      <c r="L14" s="882"/>
      <c r="M14" s="882"/>
      <c r="N14" s="882"/>
      <c r="O14" s="882"/>
      <c r="P14" s="882" t="s">
        <v>92</v>
      </c>
      <c r="Q14" s="882"/>
      <c r="R14" s="913"/>
      <c r="S14" s="881" t="s">
        <v>11</v>
      </c>
      <c r="T14" s="882"/>
      <c r="U14" s="882"/>
      <c r="V14" s="882"/>
      <c r="W14" s="882"/>
      <c r="X14" s="882"/>
      <c r="Y14" s="882"/>
      <c r="Z14" s="882"/>
      <c r="AA14" s="882"/>
      <c r="AB14" s="882" t="s">
        <v>12</v>
      </c>
      <c r="AC14" s="882"/>
      <c r="AD14" s="882"/>
      <c r="AE14" s="882"/>
      <c r="AF14" s="882"/>
      <c r="AG14" s="882" t="s">
        <v>92</v>
      </c>
      <c r="AH14" s="882"/>
      <c r="AI14" s="913"/>
      <c r="AJ14" s="13"/>
    </row>
    <row r="15" spans="2:39" ht="27.75" customHeight="1">
      <c r="B15" s="911"/>
      <c r="C15" s="909"/>
      <c r="D15" s="909"/>
      <c r="E15" s="909"/>
      <c r="F15" s="909"/>
      <c r="G15" s="909"/>
      <c r="H15" s="909"/>
      <c r="I15" s="909"/>
      <c r="J15" s="909"/>
      <c r="K15" s="909"/>
      <c r="L15" s="909"/>
      <c r="M15" s="909"/>
      <c r="N15" s="909"/>
      <c r="O15" s="909"/>
      <c r="P15" s="884"/>
      <c r="Q15" s="884"/>
      <c r="R15" s="912"/>
      <c r="S15" s="911"/>
      <c r="T15" s="909"/>
      <c r="U15" s="909"/>
      <c r="V15" s="909"/>
      <c r="W15" s="909"/>
      <c r="X15" s="909"/>
      <c r="Y15" s="909"/>
      <c r="Z15" s="909"/>
      <c r="AA15" s="909"/>
      <c r="AB15" s="909"/>
      <c r="AC15" s="909"/>
      <c r="AD15" s="909"/>
      <c r="AE15" s="909"/>
      <c r="AF15" s="909"/>
      <c r="AG15" s="884"/>
      <c r="AH15" s="884"/>
      <c r="AI15" s="912"/>
    </row>
    <row r="16" spans="2:39" ht="23.1" customHeight="1">
      <c r="B16" s="881" t="s">
        <v>13</v>
      </c>
      <c r="C16" s="882"/>
      <c r="D16" s="882"/>
      <c r="E16" s="882"/>
      <c r="F16" s="882"/>
      <c r="G16" s="882"/>
      <c r="H16" s="882"/>
      <c r="I16" s="882"/>
      <c r="J16" s="882"/>
      <c r="K16" s="882"/>
      <c r="L16" s="882"/>
      <c r="M16" s="891" t="s">
        <v>14</v>
      </c>
      <c r="N16" s="891"/>
      <c r="O16" s="891"/>
      <c r="P16" s="891"/>
      <c r="Q16" s="891"/>
      <c r="R16" s="892"/>
      <c r="S16" s="881" t="s">
        <v>13</v>
      </c>
      <c r="T16" s="882"/>
      <c r="U16" s="882"/>
      <c r="V16" s="882"/>
      <c r="W16" s="882"/>
      <c r="X16" s="882"/>
      <c r="Y16" s="882"/>
      <c r="Z16" s="882"/>
      <c r="AA16" s="882"/>
      <c r="AB16" s="882"/>
      <c r="AC16" s="882"/>
      <c r="AD16" s="891" t="s">
        <v>14</v>
      </c>
      <c r="AE16" s="891"/>
      <c r="AF16" s="891"/>
      <c r="AG16" s="891"/>
      <c r="AH16" s="891"/>
      <c r="AI16" s="892"/>
    </row>
    <row r="17" spans="2:42" ht="52.5" customHeight="1">
      <c r="B17" s="893"/>
      <c r="C17" s="894"/>
      <c r="D17" s="894"/>
      <c r="E17" s="894"/>
      <c r="F17" s="894"/>
      <c r="G17" s="894"/>
      <c r="H17" s="894"/>
      <c r="I17" s="894"/>
      <c r="J17" s="894"/>
      <c r="K17" s="894"/>
      <c r="L17" s="894"/>
      <c r="M17" s="894"/>
      <c r="N17" s="894"/>
      <c r="O17" s="894"/>
      <c r="P17" s="894"/>
      <c r="Q17" s="894"/>
      <c r="R17" s="895"/>
      <c r="S17" s="896"/>
      <c r="T17" s="897"/>
      <c r="U17" s="897"/>
      <c r="V17" s="897"/>
      <c r="W17" s="897"/>
      <c r="X17" s="897"/>
      <c r="Y17" s="897"/>
      <c r="Z17" s="897"/>
      <c r="AA17" s="897"/>
      <c r="AB17" s="897"/>
      <c r="AC17" s="888"/>
      <c r="AD17" s="898"/>
      <c r="AE17" s="897"/>
      <c r="AF17" s="897"/>
      <c r="AG17" s="897"/>
      <c r="AH17" s="897"/>
      <c r="AI17" s="899"/>
    </row>
    <row r="18" spans="2:42" ht="19.5" customHeight="1">
      <c r="B18" s="881" t="s">
        <v>15</v>
      </c>
      <c r="C18" s="882"/>
      <c r="D18" s="882"/>
      <c r="E18" s="882"/>
      <c r="F18" s="882"/>
      <c r="G18" s="882"/>
      <c r="H18" s="882"/>
      <c r="I18" s="882"/>
      <c r="J18" s="882"/>
      <c r="K18" s="882"/>
      <c r="L18" s="882"/>
      <c r="M18" s="900" t="s">
        <v>16</v>
      </c>
      <c r="N18" s="901"/>
      <c r="O18" s="902"/>
      <c r="P18" s="900" t="s">
        <v>97</v>
      </c>
      <c r="Q18" s="901"/>
      <c r="R18" s="903"/>
      <c r="S18" s="881" t="s">
        <v>15</v>
      </c>
      <c r="T18" s="882"/>
      <c r="U18" s="882"/>
      <c r="V18" s="882"/>
      <c r="W18" s="882"/>
      <c r="X18" s="882"/>
      <c r="Y18" s="882"/>
      <c r="Z18" s="882"/>
      <c r="AA18" s="882"/>
      <c r="AB18" s="882"/>
      <c r="AC18" s="882"/>
      <c r="AD18" s="900" t="s">
        <v>16</v>
      </c>
      <c r="AE18" s="901"/>
      <c r="AF18" s="902"/>
      <c r="AG18" s="900" t="s">
        <v>97</v>
      </c>
      <c r="AH18" s="901"/>
      <c r="AI18" s="903"/>
    </row>
    <row r="19" spans="2:42" ht="44.25" customHeight="1">
      <c r="B19" s="883"/>
      <c r="C19" s="909"/>
      <c r="D19" s="909"/>
      <c r="E19" s="909"/>
      <c r="F19" s="909"/>
      <c r="G19" s="909"/>
      <c r="H19" s="909"/>
      <c r="I19" s="909"/>
      <c r="J19" s="909"/>
      <c r="K19" s="909"/>
      <c r="L19" s="909"/>
      <c r="M19" s="904"/>
      <c r="N19" s="905"/>
      <c r="O19" s="906"/>
      <c r="P19" s="904"/>
      <c r="Q19" s="905"/>
      <c r="R19" s="907"/>
      <c r="S19" s="910"/>
      <c r="T19" s="897"/>
      <c r="U19" s="897"/>
      <c r="V19" s="897"/>
      <c r="W19" s="897"/>
      <c r="X19" s="897"/>
      <c r="Y19" s="897"/>
      <c r="Z19" s="897"/>
      <c r="AA19" s="897"/>
      <c r="AB19" s="897"/>
      <c r="AC19" s="897"/>
      <c r="AD19" s="888"/>
      <c r="AE19" s="889"/>
      <c r="AF19" s="908"/>
      <c r="AG19" s="888"/>
      <c r="AH19" s="889"/>
      <c r="AI19" s="890"/>
      <c r="AP19" s="55"/>
    </row>
    <row r="20" spans="2:42" ht="20.25" customHeight="1">
      <c r="B20" s="881" t="s">
        <v>17</v>
      </c>
      <c r="C20" s="882"/>
      <c r="D20" s="882"/>
      <c r="E20" s="882"/>
      <c r="F20" s="882"/>
      <c r="G20" s="882"/>
      <c r="H20" s="882"/>
      <c r="I20" s="882"/>
      <c r="J20" s="882"/>
      <c r="K20" s="882"/>
      <c r="L20" s="882"/>
      <c r="M20" s="891" t="s">
        <v>14</v>
      </c>
      <c r="N20" s="891"/>
      <c r="O20" s="891"/>
      <c r="P20" s="891"/>
      <c r="Q20" s="891"/>
      <c r="R20" s="892"/>
      <c r="S20" s="881" t="s">
        <v>17</v>
      </c>
      <c r="T20" s="882"/>
      <c r="U20" s="882"/>
      <c r="V20" s="882"/>
      <c r="W20" s="882"/>
      <c r="X20" s="882"/>
      <c r="Y20" s="882"/>
      <c r="Z20" s="882"/>
      <c r="AA20" s="882"/>
      <c r="AB20" s="882"/>
      <c r="AC20" s="882"/>
      <c r="AD20" s="891" t="s">
        <v>14</v>
      </c>
      <c r="AE20" s="891"/>
      <c r="AF20" s="891"/>
      <c r="AG20" s="891"/>
      <c r="AH20" s="891"/>
      <c r="AI20" s="892"/>
    </row>
    <row r="21" spans="2:42" ht="39" customHeight="1">
      <c r="B21" s="893"/>
      <c r="C21" s="894"/>
      <c r="D21" s="894"/>
      <c r="E21" s="894"/>
      <c r="F21" s="894"/>
      <c r="G21" s="894"/>
      <c r="H21" s="894"/>
      <c r="I21" s="894"/>
      <c r="J21" s="894"/>
      <c r="K21" s="894"/>
      <c r="L21" s="894"/>
      <c r="M21" s="894"/>
      <c r="N21" s="894"/>
      <c r="O21" s="894"/>
      <c r="P21" s="894"/>
      <c r="Q21" s="894"/>
      <c r="R21" s="895"/>
      <c r="S21" s="896"/>
      <c r="T21" s="897"/>
      <c r="U21" s="897"/>
      <c r="V21" s="897"/>
      <c r="W21" s="897"/>
      <c r="X21" s="897"/>
      <c r="Y21" s="897"/>
      <c r="Z21" s="897"/>
      <c r="AA21" s="897"/>
      <c r="AB21" s="897"/>
      <c r="AC21" s="888"/>
      <c r="AD21" s="898"/>
      <c r="AE21" s="897"/>
      <c r="AF21" s="897"/>
      <c r="AG21" s="897"/>
      <c r="AH21" s="897"/>
      <c r="AI21" s="899"/>
    </row>
    <row r="22" spans="2:42" ht="18.95" customHeight="1">
      <c r="B22" s="881" t="s">
        <v>15</v>
      </c>
      <c r="C22" s="882"/>
      <c r="D22" s="882"/>
      <c r="E22" s="882"/>
      <c r="F22" s="882"/>
      <c r="G22" s="882"/>
      <c r="H22" s="882"/>
      <c r="I22" s="882"/>
      <c r="J22" s="882"/>
      <c r="K22" s="882"/>
      <c r="L22" s="882"/>
      <c r="M22" s="900" t="s">
        <v>16</v>
      </c>
      <c r="N22" s="901"/>
      <c r="O22" s="902"/>
      <c r="P22" s="900" t="s">
        <v>97</v>
      </c>
      <c r="Q22" s="901"/>
      <c r="R22" s="903"/>
      <c r="S22" s="881" t="s">
        <v>15</v>
      </c>
      <c r="T22" s="882"/>
      <c r="U22" s="882"/>
      <c r="V22" s="882"/>
      <c r="W22" s="882"/>
      <c r="X22" s="882"/>
      <c r="Y22" s="882"/>
      <c r="Z22" s="882"/>
      <c r="AA22" s="882"/>
      <c r="AB22" s="882"/>
      <c r="AC22" s="882"/>
      <c r="AD22" s="900" t="s">
        <v>16</v>
      </c>
      <c r="AE22" s="901"/>
      <c r="AF22" s="902"/>
      <c r="AG22" s="900" t="s">
        <v>97</v>
      </c>
      <c r="AH22" s="901"/>
      <c r="AI22" s="903"/>
    </row>
    <row r="23" spans="2:42" ht="35.25" customHeight="1">
      <c r="B23" s="883"/>
      <c r="C23" s="884"/>
      <c r="D23" s="884"/>
      <c r="E23" s="884"/>
      <c r="F23" s="884"/>
      <c r="G23" s="884"/>
      <c r="H23" s="884"/>
      <c r="I23" s="884"/>
      <c r="J23" s="884"/>
      <c r="K23" s="884"/>
      <c r="L23" s="884"/>
      <c r="M23" s="904"/>
      <c r="N23" s="905"/>
      <c r="O23" s="906"/>
      <c r="P23" s="904"/>
      <c r="Q23" s="905"/>
      <c r="R23" s="907"/>
      <c r="S23" s="885"/>
      <c r="T23" s="886"/>
      <c r="U23" s="886"/>
      <c r="V23" s="886"/>
      <c r="W23" s="886"/>
      <c r="X23" s="886"/>
      <c r="Y23" s="886"/>
      <c r="Z23" s="886"/>
      <c r="AA23" s="886"/>
      <c r="AB23" s="886"/>
      <c r="AC23" s="887"/>
      <c r="AD23" s="888"/>
      <c r="AE23" s="889"/>
      <c r="AF23" s="908"/>
      <c r="AG23" s="888"/>
      <c r="AH23" s="889"/>
      <c r="AI23" s="890"/>
    </row>
    <row r="24" spans="2:42" ht="46.5" customHeight="1">
      <c r="B24" s="757" t="s">
        <v>18</v>
      </c>
      <c r="C24" s="758"/>
      <c r="D24" s="758"/>
      <c r="E24" s="758"/>
      <c r="F24" s="758"/>
      <c r="G24" s="758"/>
      <c r="H24" s="758"/>
      <c r="I24" s="758"/>
      <c r="J24" s="758"/>
      <c r="K24" s="759"/>
      <c r="L24" s="759"/>
      <c r="M24" s="759"/>
      <c r="N24" s="759"/>
      <c r="O24" s="759"/>
      <c r="P24" s="759"/>
      <c r="Q24" s="759"/>
      <c r="R24" s="760"/>
      <c r="S24" s="757" t="s">
        <v>18</v>
      </c>
      <c r="T24" s="758"/>
      <c r="U24" s="758"/>
      <c r="V24" s="758"/>
      <c r="W24" s="758"/>
      <c r="X24" s="758"/>
      <c r="Y24" s="758"/>
      <c r="Z24" s="758"/>
      <c r="AA24" s="758"/>
      <c r="AB24" s="758"/>
      <c r="AC24" s="758"/>
      <c r="AD24" s="758"/>
      <c r="AE24" s="758"/>
      <c r="AF24" s="758"/>
      <c r="AG24" s="758"/>
      <c r="AH24" s="758"/>
      <c r="AI24" s="880"/>
    </row>
    <row r="25" spans="2:42" s="14" customFormat="1" ht="62.25" customHeight="1">
      <c r="B25" s="761" t="s">
        <v>19</v>
      </c>
      <c r="C25" s="762"/>
      <c r="D25" s="762"/>
      <c r="E25" s="763"/>
      <c r="F25" s="764" t="s">
        <v>20</v>
      </c>
      <c r="G25" s="762"/>
      <c r="H25" s="762"/>
      <c r="I25" s="762"/>
      <c r="J25" s="764" t="s">
        <v>21</v>
      </c>
      <c r="K25" s="762"/>
      <c r="L25" s="762"/>
      <c r="M25" s="762"/>
      <c r="N25" s="765" t="s">
        <v>206</v>
      </c>
      <c r="O25" s="765"/>
      <c r="P25" s="765"/>
      <c r="Q25" s="765"/>
      <c r="R25" s="766"/>
      <c r="S25" s="767" t="s">
        <v>19</v>
      </c>
      <c r="T25" s="768"/>
      <c r="U25" s="768"/>
      <c r="V25" s="768"/>
      <c r="W25" s="764" t="s">
        <v>20</v>
      </c>
      <c r="X25" s="762"/>
      <c r="Y25" s="762"/>
      <c r="Z25" s="762"/>
      <c r="AA25" s="764" t="s">
        <v>21</v>
      </c>
      <c r="AB25" s="762"/>
      <c r="AC25" s="762"/>
      <c r="AD25" s="762"/>
      <c r="AE25" s="765" t="s">
        <v>206</v>
      </c>
      <c r="AF25" s="765"/>
      <c r="AG25" s="765"/>
      <c r="AH25" s="765"/>
      <c r="AI25" s="766"/>
    </row>
    <row r="26" spans="2:42" s="14" customFormat="1" ht="65.25" customHeight="1">
      <c r="B26" s="757" t="s">
        <v>207</v>
      </c>
      <c r="C26" s="758"/>
      <c r="D26" s="758"/>
      <c r="E26" s="758"/>
      <c r="F26" s="758"/>
      <c r="G26" s="758"/>
      <c r="H26" s="758"/>
      <c r="I26" s="758"/>
      <c r="J26" s="758"/>
      <c r="K26" s="759"/>
      <c r="L26" s="759"/>
      <c r="M26" s="759"/>
      <c r="N26" s="759"/>
      <c r="O26" s="759"/>
      <c r="P26" s="759"/>
      <c r="Q26" s="759"/>
      <c r="R26" s="760"/>
      <c r="S26" s="757" t="s">
        <v>212</v>
      </c>
      <c r="T26" s="758"/>
      <c r="U26" s="758"/>
      <c r="V26" s="758"/>
      <c r="W26" s="758"/>
      <c r="X26" s="758"/>
      <c r="Y26" s="758"/>
      <c r="Z26" s="758"/>
      <c r="AA26" s="758"/>
      <c r="AB26" s="759"/>
      <c r="AC26" s="759"/>
      <c r="AD26" s="759"/>
      <c r="AE26" s="759"/>
      <c r="AF26" s="759"/>
      <c r="AG26" s="759"/>
      <c r="AH26" s="759"/>
      <c r="AI26" s="760"/>
    </row>
    <row r="27" spans="2:42" ht="44.25" customHeight="1">
      <c r="B27" s="731" t="s">
        <v>209</v>
      </c>
      <c r="C27" s="732"/>
      <c r="D27" s="732"/>
      <c r="E27" s="732"/>
      <c r="F27" s="732"/>
      <c r="G27" s="732"/>
      <c r="H27" s="733"/>
      <c r="I27" s="734" t="s">
        <v>208</v>
      </c>
      <c r="J27" s="732"/>
      <c r="K27" s="732"/>
      <c r="L27" s="733"/>
      <c r="M27" s="878" t="s">
        <v>210</v>
      </c>
      <c r="N27" s="878"/>
      <c r="O27" s="878"/>
      <c r="P27" s="878"/>
      <c r="Q27" s="878"/>
      <c r="R27" s="879"/>
      <c r="S27" s="731" t="s">
        <v>209</v>
      </c>
      <c r="T27" s="732"/>
      <c r="U27" s="732"/>
      <c r="V27" s="732"/>
      <c r="W27" s="732"/>
      <c r="X27" s="732"/>
      <c r="Y27" s="733"/>
      <c r="Z27" s="734" t="s">
        <v>208</v>
      </c>
      <c r="AA27" s="732"/>
      <c r="AB27" s="732"/>
      <c r="AC27" s="733"/>
      <c r="AD27" s="878" t="s">
        <v>210</v>
      </c>
      <c r="AE27" s="878"/>
      <c r="AF27" s="878"/>
      <c r="AG27" s="878"/>
      <c r="AH27" s="878"/>
      <c r="AI27" s="879"/>
    </row>
    <row r="28" spans="2:42" ht="39.75" customHeight="1">
      <c r="B28" s="738"/>
      <c r="C28" s="736"/>
      <c r="D28" s="736"/>
      <c r="E28" s="736"/>
      <c r="F28" s="736"/>
      <c r="G28" s="736"/>
      <c r="H28" s="737"/>
      <c r="I28" s="735"/>
      <c r="J28" s="736"/>
      <c r="K28" s="736"/>
      <c r="L28" s="737"/>
      <c r="M28" s="735"/>
      <c r="N28" s="737"/>
      <c r="O28" s="735"/>
      <c r="P28" s="737"/>
      <c r="Q28" s="735"/>
      <c r="R28" s="877"/>
      <c r="S28" s="1058"/>
      <c r="T28" s="1059"/>
      <c r="U28" s="1059"/>
      <c r="V28" s="1059"/>
      <c r="W28" s="1059"/>
      <c r="X28" s="1059"/>
      <c r="Y28" s="1060"/>
      <c r="Z28" s="1061"/>
      <c r="AA28" s="1059"/>
      <c r="AB28" s="1059"/>
      <c r="AC28" s="1060"/>
      <c r="AD28" s="1061"/>
      <c r="AE28" s="1060"/>
      <c r="AF28" s="1061"/>
      <c r="AG28" s="1060"/>
      <c r="AH28" s="1061"/>
      <c r="AI28" s="1062"/>
      <c r="AJ28" s="13"/>
    </row>
    <row r="29" spans="2:42" ht="42.75" customHeight="1">
      <c r="B29" s="731" t="s">
        <v>211</v>
      </c>
      <c r="C29" s="732"/>
      <c r="D29" s="732"/>
      <c r="E29" s="732"/>
      <c r="F29" s="732"/>
      <c r="G29" s="732"/>
      <c r="H29" s="733"/>
      <c r="I29" s="734" t="s">
        <v>208</v>
      </c>
      <c r="J29" s="732"/>
      <c r="K29" s="732"/>
      <c r="L29" s="733"/>
      <c r="M29" s="878" t="s">
        <v>210</v>
      </c>
      <c r="N29" s="878"/>
      <c r="O29" s="878"/>
      <c r="P29" s="878"/>
      <c r="Q29" s="878"/>
      <c r="R29" s="879"/>
      <c r="S29" s="731" t="s">
        <v>211</v>
      </c>
      <c r="T29" s="732"/>
      <c r="U29" s="732"/>
      <c r="V29" s="732"/>
      <c r="W29" s="732"/>
      <c r="X29" s="732"/>
      <c r="Y29" s="733"/>
      <c r="Z29" s="734" t="s">
        <v>208</v>
      </c>
      <c r="AA29" s="732"/>
      <c r="AB29" s="732"/>
      <c r="AC29" s="733"/>
      <c r="AD29" s="878" t="s">
        <v>210</v>
      </c>
      <c r="AE29" s="878"/>
      <c r="AF29" s="878"/>
      <c r="AG29" s="878"/>
      <c r="AH29" s="878"/>
      <c r="AI29" s="879"/>
    </row>
    <row r="30" spans="2:42" ht="37.5" customHeight="1">
      <c r="B30" s="738"/>
      <c r="C30" s="736"/>
      <c r="D30" s="736"/>
      <c r="E30" s="736"/>
      <c r="F30" s="736"/>
      <c r="G30" s="736"/>
      <c r="H30" s="737"/>
      <c r="I30" s="735"/>
      <c r="J30" s="736"/>
      <c r="K30" s="736"/>
      <c r="L30" s="737"/>
      <c r="M30" s="735"/>
      <c r="N30" s="737"/>
      <c r="O30" s="735"/>
      <c r="P30" s="737"/>
      <c r="Q30" s="735"/>
      <c r="R30" s="877"/>
      <c r="S30" s="1053"/>
      <c r="T30" s="1054"/>
      <c r="U30" s="1054"/>
      <c r="V30" s="1054"/>
      <c r="W30" s="1054"/>
      <c r="X30" s="1054"/>
      <c r="Y30" s="1055"/>
      <c r="Z30" s="1056"/>
      <c r="AA30" s="1054"/>
      <c r="AB30" s="1054"/>
      <c r="AC30" s="1055"/>
      <c r="AD30" s="1056"/>
      <c r="AE30" s="1055"/>
      <c r="AF30" s="1056"/>
      <c r="AG30" s="1055"/>
      <c r="AH30" s="1056"/>
      <c r="AI30" s="1057"/>
      <c r="AJ30" s="13"/>
    </row>
    <row r="31" spans="2:42" ht="44.25" customHeight="1">
      <c r="B31" s="731" t="s">
        <v>727</v>
      </c>
      <c r="C31" s="732"/>
      <c r="D31" s="732"/>
      <c r="E31" s="732"/>
      <c r="F31" s="732"/>
      <c r="G31" s="732"/>
      <c r="H31" s="733"/>
      <c r="I31" s="734" t="s">
        <v>208</v>
      </c>
      <c r="J31" s="732"/>
      <c r="K31" s="732"/>
      <c r="L31" s="733"/>
      <c r="M31" s="878" t="s">
        <v>210</v>
      </c>
      <c r="N31" s="878"/>
      <c r="O31" s="878"/>
      <c r="P31" s="878"/>
      <c r="Q31" s="878"/>
      <c r="R31" s="879"/>
      <c r="S31" s="731" t="s">
        <v>727</v>
      </c>
      <c r="T31" s="732"/>
      <c r="U31" s="732"/>
      <c r="V31" s="732"/>
      <c r="W31" s="732"/>
      <c r="X31" s="732"/>
      <c r="Y31" s="733"/>
      <c r="Z31" s="734" t="s">
        <v>208</v>
      </c>
      <c r="AA31" s="732"/>
      <c r="AB31" s="732"/>
      <c r="AC31" s="733"/>
      <c r="AD31" s="878" t="s">
        <v>210</v>
      </c>
      <c r="AE31" s="878"/>
      <c r="AF31" s="878"/>
      <c r="AG31" s="878"/>
      <c r="AH31" s="878"/>
      <c r="AI31" s="879"/>
    </row>
    <row r="32" spans="2:42" ht="39.75" customHeight="1">
      <c r="B32" s="738"/>
      <c r="C32" s="736"/>
      <c r="D32" s="736"/>
      <c r="E32" s="736"/>
      <c r="F32" s="736"/>
      <c r="G32" s="736"/>
      <c r="H32" s="737"/>
      <c r="I32" s="735"/>
      <c r="J32" s="736"/>
      <c r="K32" s="736"/>
      <c r="L32" s="737"/>
      <c r="M32" s="735"/>
      <c r="N32" s="737"/>
      <c r="O32" s="735"/>
      <c r="P32" s="737"/>
      <c r="Q32" s="735"/>
      <c r="R32" s="877"/>
      <c r="S32" s="738"/>
      <c r="T32" s="736"/>
      <c r="U32" s="736"/>
      <c r="V32" s="736"/>
      <c r="W32" s="736"/>
      <c r="X32" s="736"/>
      <c r="Y32" s="737"/>
      <c r="Z32" s="735"/>
      <c r="AA32" s="736"/>
      <c r="AB32" s="736"/>
      <c r="AC32" s="737"/>
      <c r="AD32" s="735"/>
      <c r="AE32" s="737"/>
      <c r="AF32" s="735"/>
      <c r="AG32" s="737"/>
      <c r="AH32" s="735"/>
      <c r="AI32" s="877"/>
      <c r="AJ32" s="13"/>
    </row>
    <row r="33" spans="2:36" ht="39.75" customHeight="1">
      <c r="B33" s="731" t="s">
        <v>728</v>
      </c>
      <c r="C33" s="732"/>
      <c r="D33" s="732"/>
      <c r="E33" s="732"/>
      <c r="F33" s="732"/>
      <c r="G33" s="732"/>
      <c r="H33" s="733"/>
      <c r="I33" s="734" t="s">
        <v>208</v>
      </c>
      <c r="J33" s="732"/>
      <c r="K33" s="732"/>
      <c r="L33" s="733"/>
      <c r="M33" s="878" t="s">
        <v>210</v>
      </c>
      <c r="N33" s="878"/>
      <c r="O33" s="878"/>
      <c r="P33" s="878"/>
      <c r="Q33" s="878"/>
      <c r="R33" s="879"/>
      <c r="S33" s="731" t="s">
        <v>728</v>
      </c>
      <c r="T33" s="732"/>
      <c r="U33" s="732"/>
      <c r="V33" s="732"/>
      <c r="W33" s="732"/>
      <c r="X33" s="732"/>
      <c r="Y33" s="733"/>
      <c r="Z33" s="734" t="s">
        <v>208</v>
      </c>
      <c r="AA33" s="732"/>
      <c r="AB33" s="732"/>
      <c r="AC33" s="733"/>
      <c r="AD33" s="878" t="s">
        <v>210</v>
      </c>
      <c r="AE33" s="878"/>
      <c r="AF33" s="878"/>
      <c r="AG33" s="878"/>
      <c r="AH33" s="878"/>
      <c r="AI33" s="879"/>
    </row>
    <row r="34" spans="2:36" ht="37.5" customHeight="1" thickBot="1">
      <c r="B34" s="739"/>
      <c r="C34" s="740"/>
      <c r="D34" s="740"/>
      <c r="E34" s="740"/>
      <c r="F34" s="740"/>
      <c r="G34" s="740"/>
      <c r="H34" s="741"/>
      <c r="I34" s="742"/>
      <c r="J34" s="740"/>
      <c r="K34" s="740"/>
      <c r="L34" s="741"/>
      <c r="M34" s="742"/>
      <c r="N34" s="741"/>
      <c r="O34" s="742"/>
      <c r="P34" s="741"/>
      <c r="Q34" s="742"/>
      <c r="R34" s="873"/>
      <c r="S34" s="739"/>
      <c r="T34" s="740"/>
      <c r="U34" s="740"/>
      <c r="V34" s="740"/>
      <c r="W34" s="740"/>
      <c r="X34" s="740"/>
      <c r="Y34" s="741"/>
      <c r="Z34" s="742"/>
      <c r="AA34" s="740"/>
      <c r="AB34" s="740"/>
      <c r="AC34" s="741"/>
      <c r="AD34" s="742"/>
      <c r="AE34" s="741"/>
      <c r="AF34" s="742"/>
      <c r="AG34" s="741"/>
      <c r="AH34" s="742"/>
      <c r="AI34" s="873"/>
      <c r="AJ34" s="13"/>
    </row>
    <row r="35" spans="2:36" ht="42.95" customHeight="1">
      <c r="B35" s="874" t="s">
        <v>22</v>
      </c>
      <c r="C35" s="875"/>
      <c r="D35" s="875"/>
      <c r="E35" s="875"/>
      <c r="F35" s="875"/>
      <c r="G35" s="875"/>
      <c r="H35" s="875"/>
      <c r="I35" s="875"/>
      <c r="J35" s="875"/>
      <c r="K35" s="875"/>
      <c r="L35" s="875"/>
      <c r="M35" s="875"/>
      <c r="N35" s="875"/>
      <c r="O35" s="875"/>
      <c r="P35" s="875"/>
      <c r="Q35" s="875"/>
      <c r="R35" s="875"/>
      <c r="S35" s="875"/>
      <c r="T35" s="875"/>
      <c r="U35" s="875"/>
      <c r="V35" s="875"/>
      <c r="W35" s="875"/>
      <c r="X35" s="875"/>
      <c r="Y35" s="875"/>
      <c r="Z35" s="875"/>
      <c r="AA35" s="875"/>
      <c r="AB35" s="875"/>
      <c r="AC35" s="875"/>
      <c r="AD35" s="875"/>
      <c r="AE35" s="875"/>
      <c r="AF35" s="875"/>
      <c r="AG35" s="875"/>
      <c r="AH35" s="875"/>
      <c r="AI35" s="876"/>
    </row>
    <row r="36" spans="2:36" ht="39" customHeight="1">
      <c r="B36" s="747" t="s">
        <v>23</v>
      </c>
      <c r="C36" s="748"/>
      <c r="D36" s="748"/>
      <c r="E36" s="748"/>
      <c r="F36" s="748"/>
      <c r="G36" s="748"/>
      <c r="H36" s="748"/>
      <c r="I36" s="748"/>
      <c r="J36" s="748"/>
      <c r="K36" s="748"/>
      <c r="L36" s="748"/>
      <c r="M36" s="748"/>
      <c r="N36" s="748"/>
      <c r="O36" s="748"/>
      <c r="P36" s="748"/>
      <c r="Q36" s="748"/>
      <c r="R36" s="748"/>
      <c r="S36" s="748"/>
      <c r="T36" s="748"/>
      <c r="U36" s="748"/>
      <c r="V36" s="748"/>
      <c r="W36" s="748"/>
      <c r="X36" s="748"/>
      <c r="Y36" s="748"/>
      <c r="Z36" s="748"/>
      <c r="AA36" s="748"/>
      <c r="AB36" s="748"/>
      <c r="AC36" s="748"/>
      <c r="AD36" s="748"/>
      <c r="AE36" s="748"/>
      <c r="AF36" s="748"/>
      <c r="AG36" s="748"/>
      <c r="AH36" s="748"/>
      <c r="AI36" s="749"/>
    </row>
    <row r="37" spans="2:36" ht="84" customHeight="1">
      <c r="B37" s="743"/>
      <c r="C37" s="744"/>
      <c r="D37" s="744"/>
      <c r="E37" s="745"/>
      <c r="F37" s="745"/>
      <c r="G37" s="745"/>
      <c r="H37" s="745"/>
      <c r="I37" s="745"/>
      <c r="J37" s="745"/>
      <c r="K37" s="745"/>
      <c r="L37" s="745"/>
      <c r="M37" s="745"/>
      <c r="N37" s="745"/>
      <c r="O37" s="745"/>
      <c r="P37" s="745"/>
      <c r="Q37" s="745"/>
      <c r="R37" s="745"/>
      <c r="S37" s="745"/>
      <c r="T37" s="745"/>
      <c r="U37" s="745"/>
      <c r="V37" s="745"/>
      <c r="W37" s="745"/>
      <c r="X37" s="745"/>
      <c r="Y37" s="745"/>
      <c r="Z37" s="745"/>
      <c r="AA37" s="745"/>
      <c r="AB37" s="745"/>
      <c r="AC37" s="745"/>
      <c r="AD37" s="745"/>
      <c r="AE37" s="745"/>
      <c r="AF37" s="745"/>
      <c r="AG37" s="745"/>
      <c r="AH37" s="745"/>
      <c r="AI37" s="746"/>
    </row>
    <row r="38" spans="2:36" ht="30" customHeight="1">
      <c r="B38" s="747" t="s">
        <v>24</v>
      </c>
      <c r="C38" s="748"/>
      <c r="D38" s="748"/>
      <c r="E38" s="748"/>
      <c r="F38" s="748"/>
      <c r="G38" s="748"/>
      <c r="H38" s="748"/>
      <c r="I38" s="748"/>
      <c r="J38" s="748"/>
      <c r="K38" s="748"/>
      <c r="L38" s="748"/>
      <c r="M38" s="748"/>
      <c r="N38" s="748"/>
      <c r="O38" s="748"/>
      <c r="P38" s="748"/>
      <c r="Q38" s="748"/>
      <c r="R38" s="748"/>
      <c r="S38" s="748"/>
      <c r="T38" s="748"/>
      <c r="U38" s="748"/>
      <c r="V38" s="748"/>
      <c r="W38" s="748"/>
      <c r="X38" s="748"/>
      <c r="Y38" s="748"/>
      <c r="Z38" s="748"/>
      <c r="AA38" s="748"/>
      <c r="AB38" s="748"/>
      <c r="AC38" s="748"/>
      <c r="AD38" s="748"/>
      <c r="AE38" s="748"/>
      <c r="AF38" s="748"/>
      <c r="AG38" s="748"/>
      <c r="AH38" s="748"/>
      <c r="AI38" s="749"/>
    </row>
    <row r="39" spans="2:36" ht="78.75" customHeight="1">
      <c r="B39" s="743"/>
      <c r="C39" s="744"/>
      <c r="D39" s="744"/>
      <c r="E39" s="745"/>
      <c r="F39" s="745"/>
      <c r="G39" s="745"/>
      <c r="H39" s="745"/>
      <c r="I39" s="745"/>
      <c r="J39" s="745"/>
      <c r="K39" s="745"/>
      <c r="L39" s="745"/>
      <c r="M39" s="745"/>
      <c r="N39" s="745"/>
      <c r="O39" s="745"/>
      <c r="P39" s="745"/>
      <c r="Q39" s="745"/>
      <c r="R39" s="745"/>
      <c r="S39" s="745"/>
      <c r="T39" s="745"/>
      <c r="U39" s="745"/>
      <c r="V39" s="745"/>
      <c r="W39" s="745"/>
      <c r="X39" s="745"/>
      <c r="Y39" s="745"/>
      <c r="Z39" s="745"/>
      <c r="AA39" s="745"/>
      <c r="AB39" s="745"/>
      <c r="AC39" s="745"/>
      <c r="AD39" s="745"/>
      <c r="AE39" s="745"/>
      <c r="AF39" s="745"/>
      <c r="AG39" s="745"/>
      <c r="AH39" s="745"/>
      <c r="AI39" s="746"/>
    </row>
    <row r="40" spans="2:36" ht="30" customHeight="1">
      <c r="B40" s="747" t="s">
        <v>25</v>
      </c>
      <c r="C40" s="748"/>
      <c r="D40" s="748"/>
      <c r="E40" s="748"/>
      <c r="F40" s="748"/>
      <c r="G40" s="748"/>
      <c r="H40" s="748"/>
      <c r="I40" s="748"/>
      <c r="J40" s="748"/>
      <c r="K40" s="748"/>
      <c r="L40" s="748"/>
      <c r="M40" s="748"/>
      <c r="N40" s="748"/>
      <c r="O40" s="748"/>
      <c r="P40" s="748"/>
      <c r="Q40" s="748"/>
      <c r="R40" s="748"/>
      <c r="S40" s="748"/>
      <c r="T40" s="748"/>
      <c r="U40" s="748"/>
      <c r="V40" s="748"/>
      <c r="W40" s="748"/>
      <c r="X40" s="748"/>
      <c r="Y40" s="748"/>
      <c r="Z40" s="748"/>
      <c r="AA40" s="748"/>
      <c r="AB40" s="748"/>
      <c r="AC40" s="748"/>
      <c r="AD40" s="748"/>
      <c r="AE40" s="748"/>
      <c r="AF40" s="748"/>
      <c r="AG40" s="748"/>
      <c r="AH40" s="748"/>
      <c r="AI40" s="749"/>
    </row>
    <row r="41" spans="2:36" ht="91.5" customHeight="1">
      <c r="B41" s="743"/>
      <c r="C41" s="744"/>
      <c r="D41" s="744"/>
      <c r="E41" s="745"/>
      <c r="F41" s="745"/>
      <c r="G41" s="745"/>
      <c r="H41" s="745"/>
      <c r="I41" s="745"/>
      <c r="J41" s="745"/>
      <c r="K41" s="745"/>
      <c r="L41" s="745"/>
      <c r="M41" s="745"/>
      <c r="N41" s="745"/>
      <c r="O41" s="745"/>
      <c r="P41" s="745"/>
      <c r="Q41" s="745"/>
      <c r="R41" s="745"/>
      <c r="S41" s="745"/>
      <c r="T41" s="745"/>
      <c r="U41" s="745"/>
      <c r="V41" s="745"/>
      <c r="W41" s="745"/>
      <c r="X41" s="745"/>
      <c r="Y41" s="745"/>
      <c r="Z41" s="745"/>
      <c r="AA41" s="745"/>
      <c r="AB41" s="745"/>
      <c r="AC41" s="745"/>
      <c r="AD41" s="745"/>
      <c r="AE41" s="745"/>
      <c r="AF41" s="745"/>
      <c r="AG41" s="745"/>
      <c r="AH41" s="745"/>
      <c r="AI41" s="746"/>
    </row>
    <row r="42" spans="2:36" ht="30" customHeight="1">
      <c r="B42" s="747" t="s">
        <v>26</v>
      </c>
      <c r="C42" s="748"/>
      <c r="D42" s="748"/>
      <c r="E42" s="748"/>
      <c r="F42" s="748"/>
      <c r="G42" s="748"/>
      <c r="H42" s="748"/>
      <c r="I42" s="748"/>
      <c r="J42" s="748"/>
      <c r="K42" s="748"/>
      <c r="L42" s="748"/>
      <c r="M42" s="748"/>
      <c r="N42" s="748"/>
      <c r="O42" s="748"/>
      <c r="P42" s="748"/>
      <c r="Q42" s="748"/>
      <c r="R42" s="748"/>
      <c r="S42" s="748"/>
      <c r="T42" s="748"/>
      <c r="U42" s="748"/>
      <c r="V42" s="748"/>
      <c r="W42" s="748"/>
      <c r="X42" s="748"/>
      <c r="Y42" s="748"/>
      <c r="Z42" s="748"/>
      <c r="AA42" s="748"/>
      <c r="AB42" s="748"/>
      <c r="AC42" s="748"/>
      <c r="AD42" s="748"/>
      <c r="AE42" s="748"/>
      <c r="AF42" s="748"/>
      <c r="AG42" s="748"/>
      <c r="AH42" s="748"/>
      <c r="AI42" s="749"/>
    </row>
    <row r="43" spans="2:36" ht="82.5" customHeight="1">
      <c r="B43" s="743"/>
      <c r="C43" s="744"/>
      <c r="D43" s="744"/>
      <c r="E43" s="745"/>
      <c r="F43" s="745"/>
      <c r="G43" s="745"/>
      <c r="H43" s="745"/>
      <c r="I43" s="745"/>
      <c r="J43" s="745"/>
      <c r="K43" s="745"/>
      <c r="L43" s="745"/>
      <c r="M43" s="745"/>
      <c r="N43" s="745"/>
      <c r="O43" s="745"/>
      <c r="P43" s="745"/>
      <c r="Q43" s="745"/>
      <c r="R43" s="745"/>
      <c r="S43" s="745"/>
      <c r="T43" s="745"/>
      <c r="U43" s="745"/>
      <c r="V43" s="745"/>
      <c r="W43" s="745"/>
      <c r="X43" s="745"/>
      <c r="Y43" s="745"/>
      <c r="Z43" s="745"/>
      <c r="AA43" s="745"/>
      <c r="AB43" s="745"/>
      <c r="AC43" s="745"/>
      <c r="AD43" s="745"/>
      <c r="AE43" s="745"/>
      <c r="AF43" s="745"/>
      <c r="AG43" s="745"/>
      <c r="AH43" s="745"/>
      <c r="AI43" s="746"/>
    </row>
    <row r="44" spans="2:36" ht="33" customHeight="1">
      <c r="B44" s="747" t="s">
        <v>27</v>
      </c>
      <c r="C44" s="748"/>
      <c r="D44" s="748"/>
      <c r="E44" s="748"/>
      <c r="F44" s="748"/>
      <c r="G44" s="748"/>
      <c r="H44" s="748"/>
      <c r="I44" s="748"/>
      <c r="J44" s="748"/>
      <c r="K44" s="748"/>
      <c r="L44" s="748"/>
      <c r="M44" s="748"/>
      <c r="N44" s="748"/>
      <c r="O44" s="748"/>
      <c r="P44" s="748"/>
      <c r="Q44" s="748"/>
      <c r="R44" s="748"/>
      <c r="S44" s="748"/>
      <c r="T44" s="748"/>
      <c r="U44" s="748"/>
      <c r="V44" s="748"/>
      <c r="W44" s="748"/>
      <c r="X44" s="748"/>
      <c r="Y44" s="748"/>
      <c r="Z44" s="748"/>
      <c r="AA44" s="748"/>
      <c r="AB44" s="748"/>
      <c r="AC44" s="748"/>
      <c r="AD44" s="748"/>
      <c r="AE44" s="748"/>
      <c r="AF44" s="748"/>
      <c r="AG44" s="748"/>
      <c r="AH44" s="748"/>
      <c r="AI44" s="749"/>
    </row>
    <row r="45" spans="2:36" ht="78.75" customHeight="1">
      <c r="B45" s="743"/>
      <c r="C45" s="744"/>
      <c r="D45" s="744"/>
      <c r="E45" s="745"/>
      <c r="F45" s="745"/>
      <c r="G45" s="745"/>
      <c r="H45" s="745"/>
      <c r="I45" s="745"/>
      <c r="J45" s="745"/>
      <c r="K45" s="745"/>
      <c r="L45" s="745"/>
      <c r="M45" s="745"/>
      <c r="N45" s="745"/>
      <c r="O45" s="745"/>
      <c r="P45" s="745"/>
      <c r="Q45" s="745"/>
      <c r="R45" s="745"/>
      <c r="S45" s="745"/>
      <c r="T45" s="745"/>
      <c r="U45" s="745"/>
      <c r="V45" s="745"/>
      <c r="W45" s="745"/>
      <c r="X45" s="745"/>
      <c r="Y45" s="745"/>
      <c r="Z45" s="745"/>
      <c r="AA45" s="745"/>
      <c r="AB45" s="745"/>
      <c r="AC45" s="745"/>
      <c r="AD45" s="745"/>
      <c r="AE45" s="745"/>
      <c r="AF45" s="745"/>
      <c r="AG45" s="745"/>
      <c r="AH45" s="745"/>
      <c r="AI45" s="746"/>
    </row>
    <row r="46" spans="2:36" ht="30" customHeight="1">
      <c r="B46" s="747" t="s">
        <v>28</v>
      </c>
      <c r="C46" s="748"/>
      <c r="D46" s="748"/>
      <c r="E46" s="748"/>
      <c r="F46" s="748"/>
      <c r="G46" s="748"/>
      <c r="H46" s="748"/>
      <c r="I46" s="748"/>
      <c r="J46" s="748"/>
      <c r="K46" s="748"/>
      <c r="L46" s="748"/>
      <c r="M46" s="748"/>
      <c r="N46" s="748"/>
      <c r="O46" s="748"/>
      <c r="P46" s="748"/>
      <c r="Q46" s="748"/>
      <c r="R46" s="748"/>
      <c r="S46" s="748"/>
      <c r="T46" s="748"/>
      <c r="U46" s="748"/>
      <c r="V46" s="748"/>
      <c r="W46" s="748"/>
      <c r="X46" s="748"/>
      <c r="Y46" s="748"/>
      <c r="Z46" s="748"/>
      <c r="AA46" s="748"/>
      <c r="AB46" s="748"/>
      <c r="AC46" s="748"/>
      <c r="AD46" s="748"/>
      <c r="AE46" s="748"/>
      <c r="AF46" s="748"/>
      <c r="AG46" s="748"/>
      <c r="AH46" s="748"/>
      <c r="AI46" s="749"/>
    </row>
    <row r="47" spans="2:36" ht="89.25" customHeight="1" thickBot="1">
      <c r="B47" s="750"/>
      <c r="C47" s="751"/>
      <c r="D47" s="751"/>
      <c r="E47" s="752"/>
      <c r="F47" s="752"/>
      <c r="G47" s="752"/>
      <c r="H47" s="752"/>
      <c r="I47" s="752"/>
      <c r="J47" s="752"/>
      <c r="K47" s="752"/>
      <c r="L47" s="752"/>
      <c r="M47" s="752"/>
      <c r="N47" s="752"/>
      <c r="O47" s="752"/>
      <c r="P47" s="752"/>
      <c r="Q47" s="752"/>
      <c r="R47" s="752"/>
      <c r="S47" s="752"/>
      <c r="T47" s="752"/>
      <c r="U47" s="752"/>
      <c r="V47" s="752"/>
      <c r="W47" s="752"/>
      <c r="X47" s="752"/>
      <c r="Y47" s="752"/>
      <c r="Z47" s="752"/>
      <c r="AA47" s="752"/>
      <c r="AB47" s="752"/>
      <c r="AC47" s="752"/>
      <c r="AD47" s="752"/>
      <c r="AE47" s="752"/>
      <c r="AF47" s="752"/>
      <c r="AG47" s="752"/>
      <c r="AH47" s="752"/>
      <c r="AI47" s="753"/>
    </row>
    <row r="48" spans="2:36" ht="51.75" customHeight="1" thickBot="1">
      <c r="B48" s="754" t="s">
        <v>29</v>
      </c>
      <c r="C48" s="755"/>
      <c r="D48" s="755"/>
      <c r="E48" s="755"/>
      <c r="F48" s="755"/>
      <c r="G48" s="755"/>
      <c r="H48" s="755"/>
      <c r="I48" s="755"/>
      <c r="J48" s="755"/>
      <c r="K48" s="755"/>
      <c r="L48" s="755"/>
      <c r="M48" s="755"/>
      <c r="N48" s="755"/>
      <c r="O48" s="755"/>
      <c r="P48" s="755"/>
      <c r="Q48" s="755"/>
      <c r="R48" s="755"/>
      <c r="S48" s="755"/>
      <c r="T48" s="755"/>
      <c r="U48" s="755"/>
      <c r="V48" s="755"/>
      <c r="W48" s="755"/>
      <c r="X48" s="755"/>
      <c r="Y48" s="755"/>
      <c r="Z48" s="755"/>
      <c r="AA48" s="755"/>
      <c r="AB48" s="755"/>
      <c r="AC48" s="755"/>
      <c r="AD48" s="755"/>
      <c r="AE48" s="755"/>
      <c r="AF48" s="755"/>
      <c r="AG48" s="755"/>
      <c r="AH48" s="755"/>
      <c r="AI48" s="756"/>
    </row>
    <row r="49" spans="1:43" ht="45.75" customHeight="1" thickBot="1">
      <c r="B49" s="833" t="s">
        <v>735</v>
      </c>
      <c r="C49" s="834"/>
      <c r="D49" s="834"/>
      <c r="E49" s="835"/>
      <c r="F49" s="835"/>
      <c r="G49" s="835"/>
      <c r="H49" s="835"/>
      <c r="I49" s="835"/>
      <c r="J49" s="835"/>
      <c r="K49" s="835"/>
      <c r="L49" s="835"/>
      <c r="M49" s="835"/>
      <c r="N49" s="835"/>
      <c r="O49" s="835"/>
      <c r="P49" s="835"/>
      <c r="Q49" s="835"/>
      <c r="R49" s="835"/>
      <c r="S49" s="835"/>
      <c r="T49" s="835"/>
      <c r="U49" s="835"/>
      <c r="V49" s="835"/>
      <c r="W49" s="835"/>
      <c r="X49" s="835"/>
      <c r="Y49" s="835"/>
      <c r="Z49" s="835"/>
      <c r="AA49" s="835"/>
      <c r="AB49" s="835"/>
      <c r="AC49" s="835"/>
      <c r="AD49" s="835"/>
      <c r="AE49" s="835"/>
      <c r="AF49" s="835"/>
      <c r="AG49" s="835"/>
      <c r="AH49" s="835"/>
      <c r="AI49" s="836"/>
    </row>
    <row r="50" spans="1:43" s="141" customFormat="1" ht="141.75" customHeight="1">
      <c r="A50" s="140"/>
      <c r="B50" s="426" t="s">
        <v>66</v>
      </c>
      <c r="C50" s="571" t="s">
        <v>559</v>
      </c>
      <c r="D50" s="1068" t="s">
        <v>560</v>
      </c>
      <c r="E50" s="1069"/>
      <c r="F50" s="857" t="s">
        <v>561</v>
      </c>
      <c r="G50" s="858"/>
      <c r="H50" s="859" t="s">
        <v>69</v>
      </c>
      <c r="I50" s="860"/>
      <c r="J50" s="861" t="s">
        <v>562</v>
      </c>
      <c r="K50" s="862"/>
      <c r="L50" s="863" t="s">
        <v>563</v>
      </c>
      <c r="M50" s="864"/>
      <c r="N50" s="865" t="s">
        <v>564</v>
      </c>
      <c r="O50" s="866"/>
      <c r="P50" s="867" t="s">
        <v>565</v>
      </c>
      <c r="Q50" s="868"/>
      <c r="R50" s="869" t="s">
        <v>74</v>
      </c>
      <c r="S50" s="870"/>
      <c r="T50" s="871" t="s">
        <v>75</v>
      </c>
      <c r="U50" s="872"/>
      <c r="V50" s="984" t="s">
        <v>76</v>
      </c>
      <c r="W50" s="985"/>
      <c r="X50" s="978" t="s">
        <v>77</v>
      </c>
      <c r="Y50" s="979"/>
      <c r="Z50" s="980" t="s">
        <v>290</v>
      </c>
      <c r="AA50" s="981"/>
      <c r="AB50" s="982" t="s">
        <v>78</v>
      </c>
      <c r="AC50" s="983"/>
      <c r="AD50" s="986" t="s">
        <v>566</v>
      </c>
      <c r="AE50" s="987"/>
      <c r="AF50" s="988" t="s">
        <v>567</v>
      </c>
      <c r="AG50" s="989"/>
      <c r="AH50" s="990" t="s">
        <v>568</v>
      </c>
      <c r="AI50" s="991"/>
      <c r="AJ50" s="140"/>
      <c r="AK50" s="140"/>
      <c r="AL50" s="140"/>
      <c r="AM50" s="140"/>
      <c r="AN50" s="140"/>
      <c r="AO50" s="140"/>
      <c r="AP50" s="140"/>
      <c r="AQ50" s="140"/>
    </row>
    <row r="51" spans="1:43" ht="16.5" customHeight="1">
      <c r="B51" s="674" t="s">
        <v>744</v>
      </c>
      <c r="C51" s="427" t="s">
        <v>222</v>
      </c>
      <c r="D51" s="669" t="s">
        <v>214</v>
      </c>
      <c r="E51" s="670"/>
      <c r="F51" s="669" t="s">
        <v>226</v>
      </c>
      <c r="G51" s="670"/>
      <c r="H51" s="669" t="s">
        <v>235</v>
      </c>
      <c r="I51" s="670"/>
      <c r="J51" s="669" t="s">
        <v>242</v>
      </c>
      <c r="K51" s="670"/>
      <c r="L51" s="669" t="s">
        <v>248</v>
      </c>
      <c r="M51" s="670"/>
      <c r="N51" s="669" t="s">
        <v>254</v>
      </c>
      <c r="O51" s="670"/>
      <c r="P51" s="669" t="s">
        <v>257</v>
      </c>
      <c r="Q51" s="670"/>
      <c r="R51" s="669" t="s">
        <v>267</v>
      </c>
      <c r="S51" s="670"/>
      <c r="T51" s="669" t="s">
        <v>696</v>
      </c>
      <c r="U51" s="670"/>
      <c r="V51" s="669" t="s">
        <v>275</v>
      </c>
      <c r="W51" s="670"/>
      <c r="X51" s="669" t="s">
        <v>282</v>
      </c>
      <c r="Y51" s="670"/>
      <c r="Z51" s="669" t="s">
        <v>291</v>
      </c>
      <c r="AA51" s="670"/>
      <c r="AB51" s="669" t="s">
        <v>294</v>
      </c>
      <c r="AC51" s="670"/>
      <c r="AD51" s="669" t="s">
        <v>301</v>
      </c>
      <c r="AE51" s="670"/>
      <c r="AF51" s="669" t="s">
        <v>313</v>
      </c>
      <c r="AG51" s="670"/>
      <c r="AH51" s="669" t="s">
        <v>323</v>
      </c>
      <c r="AI51" s="684"/>
    </row>
    <row r="52" spans="1:43" ht="16.5" customHeight="1">
      <c r="B52" s="675"/>
      <c r="C52" s="427" t="s">
        <v>223</v>
      </c>
      <c r="D52" s="669" t="s">
        <v>215</v>
      </c>
      <c r="E52" s="670"/>
      <c r="F52" s="669" t="s">
        <v>227</v>
      </c>
      <c r="G52" s="670"/>
      <c r="H52" s="669" t="s">
        <v>236</v>
      </c>
      <c r="I52" s="670"/>
      <c r="J52" s="669" t="s">
        <v>243</v>
      </c>
      <c r="K52" s="670"/>
      <c r="L52" s="669" t="s">
        <v>249</v>
      </c>
      <c r="M52" s="670"/>
      <c r="N52" s="669" t="s">
        <v>255</v>
      </c>
      <c r="O52" s="670"/>
      <c r="P52" s="669" t="s">
        <v>258</v>
      </c>
      <c r="Q52" s="670"/>
      <c r="R52" s="669" t="s">
        <v>268</v>
      </c>
      <c r="S52" s="670"/>
      <c r="T52" s="669" t="s">
        <v>697</v>
      </c>
      <c r="U52" s="670"/>
      <c r="V52" s="669" t="s">
        <v>276</v>
      </c>
      <c r="W52" s="670"/>
      <c r="X52" s="669" t="s">
        <v>283</v>
      </c>
      <c r="Y52" s="670"/>
      <c r="Z52" s="669" t="s">
        <v>292</v>
      </c>
      <c r="AA52" s="670"/>
      <c r="AB52" s="669" t="s">
        <v>295</v>
      </c>
      <c r="AC52" s="670"/>
      <c r="AD52" s="669" t="s">
        <v>302</v>
      </c>
      <c r="AE52" s="670"/>
      <c r="AF52" s="669" t="s">
        <v>314</v>
      </c>
      <c r="AG52" s="670"/>
      <c r="AH52" s="669" t="s">
        <v>324</v>
      </c>
      <c r="AI52" s="684"/>
    </row>
    <row r="53" spans="1:43" ht="16.5" customHeight="1">
      <c r="B53" s="675"/>
      <c r="C53" s="427" t="s">
        <v>224</v>
      </c>
      <c r="D53" s="669" t="s">
        <v>216</v>
      </c>
      <c r="E53" s="670"/>
      <c r="F53" s="669" t="s">
        <v>228</v>
      </c>
      <c r="G53" s="670"/>
      <c r="H53" s="669" t="s">
        <v>237</v>
      </c>
      <c r="I53" s="670"/>
      <c r="J53" s="669" t="s">
        <v>244</v>
      </c>
      <c r="K53" s="670"/>
      <c r="L53" s="669" t="s">
        <v>250</v>
      </c>
      <c r="M53" s="670"/>
      <c r="N53" s="669" t="s">
        <v>256</v>
      </c>
      <c r="O53" s="670"/>
      <c r="P53" s="669" t="s">
        <v>259</v>
      </c>
      <c r="Q53" s="670"/>
      <c r="R53" s="669" t="s">
        <v>269</v>
      </c>
      <c r="S53" s="670"/>
      <c r="T53" s="669" t="s">
        <v>272</v>
      </c>
      <c r="U53" s="670"/>
      <c r="V53" s="669" t="s">
        <v>277</v>
      </c>
      <c r="W53" s="670"/>
      <c r="X53" s="669" t="s">
        <v>284</v>
      </c>
      <c r="Y53" s="670"/>
      <c r="Z53" s="669" t="s">
        <v>293</v>
      </c>
      <c r="AA53" s="670"/>
      <c r="AB53" s="669" t="s">
        <v>296</v>
      </c>
      <c r="AC53" s="670"/>
      <c r="AD53" s="669" t="s">
        <v>303</v>
      </c>
      <c r="AE53" s="670"/>
      <c r="AF53" s="669" t="s">
        <v>315</v>
      </c>
      <c r="AG53" s="670"/>
      <c r="AH53" s="669" t="s">
        <v>325</v>
      </c>
      <c r="AI53" s="684"/>
    </row>
    <row r="54" spans="1:43" ht="16.5" customHeight="1">
      <c r="B54" s="675"/>
      <c r="C54" s="427" t="s">
        <v>225</v>
      </c>
      <c r="D54" s="669" t="s">
        <v>217</v>
      </c>
      <c r="E54" s="670"/>
      <c r="F54" s="669" t="s">
        <v>229</v>
      </c>
      <c r="G54" s="670"/>
      <c r="H54" s="669" t="s">
        <v>238</v>
      </c>
      <c r="I54" s="670"/>
      <c r="J54" s="669" t="s">
        <v>245</v>
      </c>
      <c r="K54" s="670"/>
      <c r="L54" s="669" t="s">
        <v>251</v>
      </c>
      <c r="M54" s="670"/>
      <c r="N54" s="669" t="s">
        <v>619</v>
      </c>
      <c r="O54" s="670"/>
      <c r="P54" s="669" t="s">
        <v>259</v>
      </c>
      <c r="Q54" s="670"/>
      <c r="R54" s="669" t="s">
        <v>270</v>
      </c>
      <c r="S54" s="670"/>
      <c r="T54" s="669" t="s">
        <v>273</v>
      </c>
      <c r="U54" s="670"/>
      <c r="V54" s="669" t="s">
        <v>278</v>
      </c>
      <c r="W54" s="670"/>
      <c r="X54" s="669" t="s">
        <v>285</v>
      </c>
      <c r="Y54" s="670"/>
      <c r="Z54" s="669" t="s">
        <v>601</v>
      </c>
      <c r="AA54" s="670"/>
      <c r="AB54" s="669" t="s">
        <v>297</v>
      </c>
      <c r="AC54" s="670"/>
      <c r="AD54" s="669" t="s">
        <v>304</v>
      </c>
      <c r="AE54" s="670"/>
      <c r="AF54" s="669" t="s">
        <v>316</v>
      </c>
      <c r="AG54" s="670"/>
      <c r="AH54" s="669" t="s">
        <v>585</v>
      </c>
      <c r="AI54" s="684"/>
    </row>
    <row r="55" spans="1:43" ht="16.5" customHeight="1">
      <c r="B55" s="675"/>
      <c r="C55" s="427" t="s">
        <v>583</v>
      </c>
      <c r="D55" s="669" t="s">
        <v>218</v>
      </c>
      <c r="E55" s="670"/>
      <c r="F55" s="669" t="s">
        <v>230</v>
      </c>
      <c r="G55" s="670"/>
      <c r="H55" s="669" t="s">
        <v>239</v>
      </c>
      <c r="I55" s="670"/>
      <c r="J55" s="669" t="s">
        <v>246</v>
      </c>
      <c r="K55" s="670"/>
      <c r="L55" s="669" t="s">
        <v>252</v>
      </c>
      <c r="M55" s="670"/>
      <c r="N55" s="669" t="s">
        <v>620</v>
      </c>
      <c r="O55" s="670"/>
      <c r="P55" s="669" t="s">
        <v>260</v>
      </c>
      <c r="Q55" s="670"/>
      <c r="R55" s="669" t="s">
        <v>271</v>
      </c>
      <c r="S55" s="670"/>
      <c r="T55" s="669" t="s">
        <v>274</v>
      </c>
      <c r="U55" s="670"/>
      <c r="V55" s="669" t="s">
        <v>279</v>
      </c>
      <c r="W55" s="670"/>
      <c r="X55" s="669" t="s">
        <v>286</v>
      </c>
      <c r="Y55" s="670"/>
      <c r="Z55" s="669" t="s">
        <v>602</v>
      </c>
      <c r="AA55" s="670"/>
      <c r="AB55" s="669" t="s">
        <v>298</v>
      </c>
      <c r="AC55" s="670"/>
      <c r="AD55" s="669" t="s">
        <v>305</v>
      </c>
      <c r="AE55" s="670"/>
      <c r="AF55" s="669" t="s">
        <v>317</v>
      </c>
      <c r="AG55" s="670"/>
      <c r="AH55" s="669" t="s">
        <v>586</v>
      </c>
      <c r="AI55" s="684"/>
    </row>
    <row r="56" spans="1:43" ht="16.5" customHeight="1">
      <c r="B56" s="675"/>
      <c r="C56" s="427" t="s">
        <v>633</v>
      </c>
      <c r="D56" s="669" t="s">
        <v>219</v>
      </c>
      <c r="E56" s="670"/>
      <c r="F56" s="669" t="s">
        <v>231</v>
      </c>
      <c r="G56" s="670"/>
      <c r="H56" s="669" t="s">
        <v>240</v>
      </c>
      <c r="I56" s="670"/>
      <c r="J56" s="669" t="s">
        <v>246</v>
      </c>
      <c r="K56" s="670"/>
      <c r="L56" s="669" t="s">
        <v>253</v>
      </c>
      <c r="M56" s="670"/>
      <c r="N56" s="680"/>
      <c r="O56" s="681"/>
      <c r="P56" s="669" t="s">
        <v>261</v>
      </c>
      <c r="Q56" s="670"/>
      <c r="R56" s="669" t="s">
        <v>614</v>
      </c>
      <c r="S56" s="670"/>
      <c r="T56" s="669" t="s">
        <v>609</v>
      </c>
      <c r="U56" s="670"/>
      <c r="V56" s="669" t="s">
        <v>280</v>
      </c>
      <c r="W56" s="670"/>
      <c r="X56" s="669" t="s">
        <v>287</v>
      </c>
      <c r="Y56" s="670"/>
      <c r="Z56" s="680"/>
      <c r="AA56" s="681"/>
      <c r="AB56" s="669" t="s">
        <v>299</v>
      </c>
      <c r="AC56" s="670"/>
      <c r="AD56" s="669" t="s">
        <v>306</v>
      </c>
      <c r="AE56" s="670"/>
      <c r="AF56" s="669" t="s">
        <v>318</v>
      </c>
      <c r="AG56" s="670"/>
      <c r="AH56" s="669" t="s">
        <v>587</v>
      </c>
      <c r="AI56" s="684"/>
    </row>
    <row r="57" spans="1:43" ht="16.5" customHeight="1">
      <c r="B57" s="675"/>
      <c r="C57" s="427" t="s">
        <v>634</v>
      </c>
      <c r="D57" s="669" t="s">
        <v>220</v>
      </c>
      <c r="E57" s="670"/>
      <c r="F57" s="669" t="s">
        <v>232</v>
      </c>
      <c r="G57" s="670"/>
      <c r="H57" s="669" t="s">
        <v>241</v>
      </c>
      <c r="I57" s="670"/>
      <c r="J57" s="669" t="s">
        <v>623</v>
      </c>
      <c r="K57" s="670"/>
      <c r="L57" s="669" t="s">
        <v>621</v>
      </c>
      <c r="M57" s="670"/>
      <c r="N57" s="682"/>
      <c r="O57" s="683"/>
      <c r="P57" s="669" t="s">
        <v>262</v>
      </c>
      <c r="Q57" s="670"/>
      <c r="R57" s="669" t="s">
        <v>615</v>
      </c>
      <c r="S57" s="670"/>
      <c r="T57" s="669" t="s">
        <v>610</v>
      </c>
      <c r="U57" s="670"/>
      <c r="V57" s="669" t="s">
        <v>281</v>
      </c>
      <c r="W57" s="670"/>
      <c r="X57" s="669" t="s">
        <v>288</v>
      </c>
      <c r="Y57" s="670"/>
      <c r="Z57" s="682"/>
      <c r="AA57" s="683"/>
      <c r="AB57" s="669" t="s">
        <v>300</v>
      </c>
      <c r="AC57" s="670"/>
      <c r="AD57" s="669" t="s">
        <v>307</v>
      </c>
      <c r="AE57" s="670"/>
      <c r="AF57" s="669" t="s">
        <v>319</v>
      </c>
      <c r="AG57" s="670"/>
      <c r="AH57" s="669" t="s">
        <v>588</v>
      </c>
      <c r="AI57" s="684"/>
    </row>
    <row r="58" spans="1:43" ht="16.5" customHeight="1">
      <c r="B58" s="675"/>
      <c r="C58" s="851"/>
      <c r="D58" s="669" t="s">
        <v>221</v>
      </c>
      <c r="E58" s="670"/>
      <c r="F58" s="669" t="s">
        <v>233</v>
      </c>
      <c r="G58" s="670"/>
      <c r="H58" s="669" t="s">
        <v>626</v>
      </c>
      <c r="I58" s="670"/>
      <c r="J58" s="669" t="s">
        <v>624</v>
      </c>
      <c r="K58" s="670"/>
      <c r="L58" s="669" t="s">
        <v>622</v>
      </c>
      <c r="M58" s="670"/>
      <c r="N58" s="682"/>
      <c r="O58" s="683"/>
      <c r="P58" s="669" t="s">
        <v>263</v>
      </c>
      <c r="Q58" s="670"/>
      <c r="R58" s="669" t="s">
        <v>616</v>
      </c>
      <c r="S58" s="670"/>
      <c r="T58" s="669" t="s">
        <v>611</v>
      </c>
      <c r="U58" s="670"/>
      <c r="V58" s="669" t="s">
        <v>606</v>
      </c>
      <c r="W58" s="670"/>
      <c r="X58" s="669" t="s">
        <v>289</v>
      </c>
      <c r="Y58" s="670"/>
      <c r="Z58" s="682"/>
      <c r="AA58" s="683"/>
      <c r="AB58" s="669" t="s">
        <v>598</v>
      </c>
      <c r="AC58" s="670"/>
      <c r="AD58" s="669" t="s">
        <v>308</v>
      </c>
      <c r="AE58" s="670"/>
      <c r="AF58" s="669" t="s">
        <v>320</v>
      </c>
      <c r="AG58" s="670"/>
      <c r="AH58" s="669" t="s">
        <v>326</v>
      </c>
      <c r="AI58" s="684"/>
    </row>
    <row r="59" spans="1:43" ht="16.5" customHeight="1">
      <c r="B59" s="675"/>
      <c r="C59" s="852"/>
      <c r="D59" s="853"/>
      <c r="E59" s="854"/>
      <c r="F59" s="669" t="s">
        <v>234</v>
      </c>
      <c r="G59" s="670"/>
      <c r="H59" s="669" t="s">
        <v>627</v>
      </c>
      <c r="I59" s="670"/>
      <c r="J59" s="669" t="s">
        <v>625</v>
      </c>
      <c r="K59" s="670"/>
      <c r="L59" s="680"/>
      <c r="M59" s="681"/>
      <c r="N59" s="682"/>
      <c r="O59" s="683"/>
      <c r="P59" s="669" t="s">
        <v>264</v>
      </c>
      <c r="Q59" s="670"/>
      <c r="R59" s="680"/>
      <c r="S59" s="681"/>
      <c r="T59" s="669" t="s">
        <v>612</v>
      </c>
      <c r="U59" s="670"/>
      <c r="V59" s="669" t="s">
        <v>607</v>
      </c>
      <c r="W59" s="670"/>
      <c r="X59" s="669" t="s">
        <v>603</v>
      </c>
      <c r="Y59" s="670"/>
      <c r="Z59" s="682"/>
      <c r="AA59" s="683"/>
      <c r="AB59" s="669" t="s">
        <v>599</v>
      </c>
      <c r="AC59" s="670"/>
      <c r="AD59" s="669" t="s">
        <v>309</v>
      </c>
      <c r="AE59" s="670"/>
      <c r="AF59" s="669" t="s">
        <v>321</v>
      </c>
      <c r="AG59" s="670"/>
      <c r="AH59" s="669" t="s">
        <v>327</v>
      </c>
      <c r="AI59" s="684"/>
    </row>
    <row r="60" spans="1:43" ht="16.5" customHeight="1">
      <c r="B60" s="675"/>
      <c r="C60" s="852"/>
      <c r="D60" s="855"/>
      <c r="E60" s="856"/>
      <c r="F60" s="669" t="s">
        <v>629</v>
      </c>
      <c r="G60" s="670"/>
      <c r="H60" s="669" t="s">
        <v>628</v>
      </c>
      <c r="I60" s="670"/>
      <c r="J60" s="680"/>
      <c r="K60" s="681"/>
      <c r="L60" s="682"/>
      <c r="M60" s="683"/>
      <c r="N60" s="682"/>
      <c r="O60" s="683"/>
      <c r="P60" s="669" t="s">
        <v>265</v>
      </c>
      <c r="Q60" s="670"/>
      <c r="R60" s="682"/>
      <c r="S60" s="683"/>
      <c r="T60" s="669" t="s">
        <v>613</v>
      </c>
      <c r="U60" s="670"/>
      <c r="V60" s="669" t="s">
        <v>608</v>
      </c>
      <c r="W60" s="670"/>
      <c r="X60" s="669" t="s">
        <v>604</v>
      </c>
      <c r="Y60" s="670"/>
      <c r="Z60" s="682"/>
      <c r="AA60" s="683"/>
      <c r="AB60" s="669" t="s">
        <v>600</v>
      </c>
      <c r="AC60" s="670"/>
      <c r="AD60" s="669" t="s">
        <v>310</v>
      </c>
      <c r="AE60" s="670"/>
      <c r="AF60" s="669" t="s">
        <v>322</v>
      </c>
      <c r="AG60" s="670"/>
      <c r="AH60" s="669" t="s">
        <v>328</v>
      </c>
      <c r="AI60" s="684"/>
    </row>
    <row r="61" spans="1:43" ht="16.5" customHeight="1">
      <c r="B61" s="675"/>
      <c r="C61" s="852"/>
      <c r="D61" s="855"/>
      <c r="E61" s="856"/>
      <c r="F61" s="669" t="s">
        <v>630</v>
      </c>
      <c r="G61" s="670"/>
      <c r="H61" s="680"/>
      <c r="I61" s="681"/>
      <c r="J61" s="682"/>
      <c r="K61" s="683"/>
      <c r="L61" s="682"/>
      <c r="M61" s="683"/>
      <c r="N61" s="682"/>
      <c r="O61" s="683"/>
      <c r="P61" s="669" t="s">
        <v>266</v>
      </c>
      <c r="Q61" s="670"/>
      <c r="R61" s="682"/>
      <c r="S61" s="683"/>
      <c r="T61" s="680"/>
      <c r="U61" s="681"/>
      <c r="V61" s="680"/>
      <c r="W61" s="681"/>
      <c r="X61" s="669" t="s">
        <v>605</v>
      </c>
      <c r="Y61" s="670"/>
      <c r="Z61" s="682"/>
      <c r="AA61" s="683"/>
      <c r="AB61" s="680"/>
      <c r="AC61" s="681"/>
      <c r="AD61" s="669" t="s">
        <v>311</v>
      </c>
      <c r="AE61" s="670"/>
      <c r="AF61" s="669" t="s">
        <v>596</v>
      </c>
      <c r="AG61" s="670"/>
      <c r="AH61" s="669" t="s">
        <v>329</v>
      </c>
      <c r="AI61" s="684"/>
    </row>
    <row r="62" spans="1:43" ht="16.5" customHeight="1">
      <c r="B62" s="675"/>
      <c r="C62" s="852"/>
      <c r="D62" s="855"/>
      <c r="E62" s="856"/>
      <c r="F62" s="669" t="s">
        <v>631</v>
      </c>
      <c r="G62" s="670"/>
      <c r="H62" s="682"/>
      <c r="I62" s="683"/>
      <c r="J62" s="682"/>
      <c r="K62" s="683"/>
      <c r="L62" s="682"/>
      <c r="M62" s="683"/>
      <c r="N62" s="682"/>
      <c r="O62" s="683"/>
      <c r="P62" s="669" t="s">
        <v>617</v>
      </c>
      <c r="Q62" s="670"/>
      <c r="R62" s="682"/>
      <c r="S62" s="683"/>
      <c r="T62" s="682"/>
      <c r="U62" s="683"/>
      <c r="V62" s="682"/>
      <c r="W62" s="683"/>
      <c r="X62" s="680"/>
      <c r="Y62" s="681"/>
      <c r="Z62" s="682"/>
      <c r="AA62" s="683"/>
      <c r="AB62" s="682"/>
      <c r="AC62" s="683"/>
      <c r="AD62" s="669" t="s">
        <v>312</v>
      </c>
      <c r="AE62" s="670"/>
      <c r="AF62" s="669" t="s">
        <v>597</v>
      </c>
      <c r="AG62" s="670"/>
      <c r="AH62" s="669" t="s">
        <v>330</v>
      </c>
      <c r="AI62" s="684"/>
    </row>
    <row r="63" spans="1:43" ht="16.5" customHeight="1">
      <c r="B63" s="675"/>
      <c r="C63" s="852"/>
      <c r="D63" s="855"/>
      <c r="E63" s="856"/>
      <c r="F63" s="669" t="s">
        <v>632</v>
      </c>
      <c r="G63" s="670"/>
      <c r="H63" s="682"/>
      <c r="I63" s="683"/>
      <c r="J63" s="682"/>
      <c r="K63" s="683"/>
      <c r="L63" s="682"/>
      <c r="M63" s="683"/>
      <c r="N63" s="682"/>
      <c r="O63" s="683"/>
      <c r="P63" s="669" t="s">
        <v>618</v>
      </c>
      <c r="Q63" s="670"/>
      <c r="R63" s="682"/>
      <c r="S63" s="683"/>
      <c r="T63" s="682"/>
      <c r="U63" s="683"/>
      <c r="V63" s="682"/>
      <c r="W63" s="683"/>
      <c r="X63" s="682"/>
      <c r="Y63" s="683"/>
      <c r="Z63" s="682"/>
      <c r="AA63" s="683"/>
      <c r="AB63" s="682"/>
      <c r="AC63" s="683"/>
      <c r="AD63" s="685"/>
      <c r="AE63" s="686"/>
      <c r="AF63" s="685"/>
      <c r="AG63" s="686"/>
      <c r="AH63" s="669" t="s">
        <v>593</v>
      </c>
      <c r="AI63" s="684"/>
    </row>
    <row r="64" spans="1:43" ht="16.5" customHeight="1">
      <c r="B64" s="675"/>
      <c r="C64" s="852"/>
      <c r="D64" s="855"/>
      <c r="E64" s="856"/>
      <c r="F64" s="680"/>
      <c r="G64" s="681"/>
      <c r="H64" s="682"/>
      <c r="I64" s="683"/>
      <c r="J64" s="682"/>
      <c r="K64" s="683"/>
      <c r="L64" s="682"/>
      <c r="M64" s="683"/>
      <c r="N64" s="682"/>
      <c r="O64" s="683"/>
      <c r="P64" s="572"/>
      <c r="Q64" s="573"/>
      <c r="R64" s="682"/>
      <c r="S64" s="683"/>
      <c r="T64" s="682"/>
      <c r="U64" s="683"/>
      <c r="V64" s="682"/>
      <c r="W64" s="683"/>
      <c r="X64" s="682"/>
      <c r="Y64" s="683"/>
      <c r="Z64" s="682"/>
      <c r="AA64" s="683"/>
      <c r="AB64" s="682"/>
      <c r="AC64" s="683"/>
      <c r="AD64" s="687"/>
      <c r="AE64" s="688"/>
      <c r="AF64" s="687"/>
      <c r="AG64" s="688"/>
      <c r="AH64" s="669" t="s">
        <v>594</v>
      </c>
      <c r="AI64" s="684"/>
    </row>
    <row r="65" spans="1:43" ht="16.5" customHeight="1">
      <c r="B65" s="675"/>
      <c r="C65" s="852"/>
      <c r="D65" s="855"/>
      <c r="E65" s="856"/>
      <c r="F65" s="682"/>
      <c r="G65" s="683"/>
      <c r="H65" s="682"/>
      <c r="I65" s="683"/>
      <c r="J65" s="682"/>
      <c r="K65" s="683"/>
      <c r="L65" s="682"/>
      <c r="M65" s="683"/>
      <c r="N65" s="682"/>
      <c r="O65" s="683"/>
      <c r="P65" s="572"/>
      <c r="Q65" s="573"/>
      <c r="R65" s="682"/>
      <c r="S65" s="683"/>
      <c r="T65" s="682"/>
      <c r="U65" s="683"/>
      <c r="V65" s="682"/>
      <c r="W65" s="683"/>
      <c r="X65" s="682"/>
      <c r="Y65" s="683"/>
      <c r="Z65" s="682"/>
      <c r="AA65" s="683"/>
      <c r="AB65" s="682"/>
      <c r="AC65" s="683"/>
      <c r="AD65" s="687"/>
      <c r="AE65" s="688"/>
      <c r="AF65" s="687"/>
      <c r="AG65" s="688"/>
      <c r="AH65" s="669" t="s">
        <v>595</v>
      </c>
      <c r="AI65" s="684"/>
    </row>
    <row r="66" spans="1:43" ht="16.5" customHeight="1">
      <c r="B66" s="675"/>
      <c r="C66" s="852"/>
      <c r="D66" s="855"/>
      <c r="E66" s="856"/>
      <c r="F66" s="682"/>
      <c r="G66" s="683"/>
      <c r="H66" s="682"/>
      <c r="I66" s="683"/>
      <c r="J66" s="682"/>
      <c r="K66" s="683"/>
      <c r="L66" s="682"/>
      <c r="M66" s="683"/>
      <c r="N66" s="682"/>
      <c r="O66" s="683"/>
      <c r="P66" s="572"/>
      <c r="Q66" s="573"/>
      <c r="R66" s="682"/>
      <c r="S66" s="683"/>
      <c r="T66" s="682"/>
      <c r="U66" s="683"/>
      <c r="V66" s="682"/>
      <c r="W66" s="683"/>
      <c r="X66" s="682"/>
      <c r="Y66" s="683"/>
      <c r="Z66" s="682"/>
      <c r="AA66" s="683"/>
      <c r="AB66" s="682"/>
      <c r="AC66" s="683"/>
      <c r="AD66" s="687"/>
      <c r="AE66" s="688"/>
      <c r="AF66" s="687"/>
      <c r="AG66" s="688"/>
      <c r="AH66" s="669" t="s">
        <v>589</v>
      </c>
      <c r="AI66" s="684"/>
    </row>
    <row r="67" spans="1:43" ht="16.5" customHeight="1">
      <c r="B67" s="675"/>
      <c r="C67" s="852"/>
      <c r="D67" s="855"/>
      <c r="E67" s="856"/>
      <c r="F67" s="682"/>
      <c r="G67" s="683"/>
      <c r="H67" s="682"/>
      <c r="I67" s="683"/>
      <c r="J67" s="682"/>
      <c r="K67" s="683"/>
      <c r="L67" s="682"/>
      <c r="M67" s="683"/>
      <c r="N67" s="682"/>
      <c r="O67" s="683"/>
      <c r="P67" s="572"/>
      <c r="Q67" s="573"/>
      <c r="R67" s="682"/>
      <c r="S67" s="683"/>
      <c r="T67" s="682"/>
      <c r="U67" s="683"/>
      <c r="V67" s="682"/>
      <c r="W67" s="683"/>
      <c r="X67" s="682"/>
      <c r="Y67" s="683"/>
      <c r="Z67" s="682"/>
      <c r="AA67" s="683"/>
      <c r="AB67" s="682"/>
      <c r="AC67" s="683"/>
      <c r="AD67" s="687"/>
      <c r="AE67" s="688"/>
      <c r="AF67" s="687"/>
      <c r="AG67" s="688"/>
      <c r="AH67" s="669" t="s">
        <v>590</v>
      </c>
      <c r="AI67" s="684"/>
    </row>
    <row r="68" spans="1:43" ht="16.5" customHeight="1">
      <c r="B68" s="675"/>
      <c r="C68" s="852"/>
      <c r="D68" s="855"/>
      <c r="E68" s="856"/>
      <c r="F68" s="682"/>
      <c r="G68" s="683"/>
      <c r="H68" s="682"/>
      <c r="I68" s="683"/>
      <c r="J68" s="682"/>
      <c r="K68" s="683"/>
      <c r="L68" s="682"/>
      <c r="M68" s="683"/>
      <c r="N68" s="682"/>
      <c r="O68" s="683"/>
      <c r="P68" s="572"/>
      <c r="Q68" s="573"/>
      <c r="R68" s="682"/>
      <c r="S68" s="683"/>
      <c r="T68" s="682"/>
      <c r="U68" s="683"/>
      <c r="V68" s="682"/>
      <c r="W68" s="683"/>
      <c r="X68" s="682"/>
      <c r="Y68" s="683"/>
      <c r="Z68" s="682"/>
      <c r="AA68" s="683"/>
      <c r="AB68" s="682"/>
      <c r="AC68" s="683"/>
      <c r="AD68" s="687"/>
      <c r="AE68" s="688"/>
      <c r="AF68" s="687"/>
      <c r="AG68" s="688"/>
      <c r="AH68" s="669" t="s">
        <v>591</v>
      </c>
      <c r="AI68" s="684"/>
    </row>
    <row r="69" spans="1:43" ht="16.5" customHeight="1" thickBot="1">
      <c r="B69" s="676"/>
      <c r="C69" s="852"/>
      <c r="D69" s="855"/>
      <c r="E69" s="856"/>
      <c r="F69" s="682"/>
      <c r="G69" s="683"/>
      <c r="H69" s="682"/>
      <c r="I69" s="683"/>
      <c r="J69" s="682"/>
      <c r="K69" s="683"/>
      <c r="L69" s="682"/>
      <c r="M69" s="683"/>
      <c r="N69" s="682"/>
      <c r="O69" s="683"/>
      <c r="P69" s="572"/>
      <c r="Q69" s="573"/>
      <c r="R69" s="682"/>
      <c r="S69" s="683"/>
      <c r="T69" s="682"/>
      <c r="U69" s="683"/>
      <c r="V69" s="682"/>
      <c r="W69" s="683"/>
      <c r="X69" s="682"/>
      <c r="Y69" s="683"/>
      <c r="Z69" s="682"/>
      <c r="AA69" s="683"/>
      <c r="AB69" s="682"/>
      <c r="AC69" s="683"/>
      <c r="AD69" s="687"/>
      <c r="AE69" s="688"/>
      <c r="AF69" s="687"/>
      <c r="AG69" s="688"/>
      <c r="AH69" s="1066" t="s">
        <v>592</v>
      </c>
      <c r="AI69" s="1067"/>
    </row>
    <row r="70" spans="1:43" ht="24" customHeight="1" thickBot="1">
      <c r="B70" s="575" t="s">
        <v>584</v>
      </c>
      <c r="C70" s="428">
        <f>COUNTA('Formato Formulación CSS'!C51:C57)</f>
        <v>7</v>
      </c>
      <c r="D70" s="429">
        <f>COUNTA('Formato Formulación CSS'!D51:D58)</f>
        <v>8</v>
      </c>
      <c r="E70" s="430"/>
      <c r="F70" s="431">
        <f>COUNTA('Formato Formulación CSS'!F51:F63)</f>
        <v>13</v>
      </c>
      <c r="G70" s="432"/>
      <c r="H70" s="433">
        <f>COUNTA('Formato Formulación CSS'!H51:H60)</f>
        <v>10</v>
      </c>
      <c r="I70" s="434"/>
      <c r="J70" s="435">
        <f>COUNTA('Formato Formulación CSS'!J51:J59)</f>
        <v>9</v>
      </c>
      <c r="K70" s="436"/>
      <c r="L70" s="437">
        <f>COUNTA('Formato Formulación CSS'!L51:L58)</f>
        <v>8</v>
      </c>
      <c r="M70" s="438"/>
      <c r="N70" s="439">
        <f>COUNTA('Formato Formulación CSS'!N51:N55)</f>
        <v>5</v>
      </c>
      <c r="O70" s="440"/>
      <c r="P70" s="441">
        <f>COUNTA('Formato Formulación CSS'!P51:P63)</f>
        <v>13</v>
      </c>
      <c r="Q70" s="442"/>
      <c r="R70" s="443">
        <f>COUNTA('Formato Formulación CSS'!R51:R58)</f>
        <v>8</v>
      </c>
      <c r="S70" s="444"/>
      <c r="T70" s="445">
        <f>COUNTA('Formato Formulación CSS'!T51:T60)</f>
        <v>10</v>
      </c>
      <c r="U70" s="446"/>
      <c r="V70" s="447">
        <f>COUNTA('Formato Formulación CSS'!V51:V60)</f>
        <v>10</v>
      </c>
      <c r="W70" s="448"/>
      <c r="X70" s="449">
        <f>COUNTA('Formato Formulación CSS'!X51:X61)</f>
        <v>11</v>
      </c>
      <c r="Y70" s="450"/>
      <c r="Z70" s="451">
        <f>COUNTA('Formato Formulación CSS'!Z51:Z55)</f>
        <v>5</v>
      </c>
      <c r="AA70" s="452"/>
      <c r="AB70" s="574">
        <f>COUNTA('Formato Formulación CSS'!AB51:AB60)</f>
        <v>10</v>
      </c>
      <c r="AC70" s="453"/>
      <c r="AD70" s="454">
        <f>COUNTA('Formato Formulación CSS'!AD51:AD62)</f>
        <v>12</v>
      </c>
      <c r="AE70" s="455"/>
      <c r="AF70" s="456">
        <f>COUNTA('Formato Formulación CSS'!AF51:AF62)</f>
        <v>12</v>
      </c>
      <c r="AG70" s="457"/>
      <c r="AH70" s="458">
        <f>COUNTA('Formato Formulación CSS'!AH51:AH69)</f>
        <v>19</v>
      </c>
      <c r="AI70" s="459"/>
    </row>
    <row r="71" spans="1:43" ht="17.25" customHeight="1">
      <c r="B71" s="848"/>
      <c r="C71" s="849"/>
      <c r="D71" s="849"/>
      <c r="E71" s="849"/>
      <c r="F71" s="849"/>
      <c r="G71" s="849"/>
      <c r="H71" s="849"/>
      <c r="I71" s="849"/>
      <c r="J71" s="849"/>
      <c r="K71" s="849"/>
      <c r="L71" s="849"/>
      <c r="M71" s="849"/>
      <c r="N71" s="849"/>
      <c r="O71" s="849"/>
      <c r="P71" s="849"/>
      <c r="Q71" s="849"/>
      <c r="R71" s="849"/>
      <c r="S71" s="849"/>
      <c r="T71" s="849"/>
      <c r="U71" s="849"/>
      <c r="V71" s="849"/>
      <c r="W71" s="849"/>
      <c r="X71" s="849"/>
      <c r="Y71" s="849"/>
      <c r="Z71" s="849"/>
      <c r="AA71" s="849"/>
      <c r="AB71" s="849"/>
      <c r="AC71" s="849"/>
      <c r="AD71" s="849"/>
      <c r="AE71" s="849"/>
      <c r="AF71" s="849"/>
      <c r="AG71" s="849"/>
      <c r="AH71" s="849"/>
      <c r="AI71" s="850"/>
    </row>
    <row r="72" spans="1:43" ht="35.25" customHeight="1">
      <c r="B72" s="833" t="s">
        <v>736</v>
      </c>
      <c r="C72" s="834"/>
      <c r="D72" s="834"/>
      <c r="E72" s="835"/>
      <c r="F72" s="835"/>
      <c r="G72" s="835"/>
      <c r="H72" s="835"/>
      <c r="I72" s="835"/>
      <c r="J72" s="835"/>
      <c r="K72" s="835"/>
      <c r="L72" s="835"/>
      <c r="M72" s="835"/>
      <c r="N72" s="835"/>
      <c r="O72" s="835"/>
      <c r="P72" s="835"/>
      <c r="Q72" s="835"/>
      <c r="R72" s="835"/>
      <c r="S72" s="835"/>
      <c r="T72" s="835"/>
      <c r="U72" s="835"/>
      <c r="V72" s="835"/>
      <c r="W72" s="835"/>
      <c r="X72" s="835"/>
      <c r="Y72" s="835"/>
      <c r="Z72" s="835"/>
      <c r="AA72" s="835"/>
      <c r="AB72" s="835"/>
      <c r="AC72" s="835"/>
      <c r="AD72" s="835"/>
      <c r="AE72" s="835"/>
      <c r="AF72" s="835"/>
      <c r="AG72" s="835"/>
      <c r="AH72" s="835"/>
      <c r="AI72" s="836"/>
    </row>
    <row r="73" spans="1:43" ht="33.75" customHeight="1">
      <c r="B73" s="743"/>
      <c r="C73" s="744"/>
      <c r="D73" s="744"/>
      <c r="E73" s="744"/>
      <c r="F73" s="744"/>
      <c r="G73" s="744"/>
      <c r="H73" s="744"/>
      <c r="I73" s="744"/>
      <c r="J73" s="744"/>
      <c r="K73" s="744"/>
      <c r="L73" s="744"/>
      <c r="M73" s="744"/>
      <c r="N73" s="744"/>
      <c r="O73" s="744"/>
      <c r="P73" s="744"/>
      <c r="Q73" s="744"/>
      <c r="R73" s="744"/>
      <c r="S73" s="744"/>
      <c r="T73" s="744"/>
      <c r="U73" s="744"/>
      <c r="V73" s="744"/>
      <c r="W73" s="744"/>
      <c r="X73" s="744"/>
      <c r="Y73" s="744"/>
      <c r="Z73" s="744"/>
      <c r="AA73" s="744"/>
      <c r="AB73" s="744"/>
      <c r="AC73" s="744"/>
      <c r="AD73" s="744"/>
      <c r="AE73" s="744"/>
      <c r="AF73" s="744"/>
      <c r="AG73" s="744"/>
      <c r="AH73" s="744"/>
      <c r="AI73" s="837"/>
    </row>
    <row r="74" spans="1:43" ht="41.25" customHeight="1">
      <c r="B74" s="833" t="s">
        <v>737</v>
      </c>
      <c r="C74" s="834"/>
      <c r="D74" s="834"/>
      <c r="E74" s="835"/>
      <c r="F74" s="835"/>
      <c r="G74" s="835"/>
      <c r="H74" s="835"/>
      <c r="I74" s="835"/>
      <c r="J74" s="835"/>
      <c r="K74" s="835"/>
      <c r="L74" s="835"/>
      <c r="M74" s="835"/>
      <c r="N74" s="835"/>
      <c r="O74" s="835"/>
      <c r="P74" s="835"/>
      <c r="Q74" s="835"/>
      <c r="R74" s="835"/>
      <c r="S74" s="835"/>
      <c r="T74" s="835"/>
      <c r="U74" s="835"/>
      <c r="V74" s="835"/>
      <c r="W74" s="835"/>
      <c r="X74" s="835"/>
      <c r="Y74" s="835"/>
      <c r="Z74" s="835"/>
      <c r="AA74" s="835"/>
      <c r="AB74" s="835"/>
      <c r="AC74" s="835"/>
      <c r="AD74" s="835"/>
      <c r="AE74" s="835"/>
      <c r="AF74" s="835"/>
      <c r="AG74" s="835"/>
      <c r="AH74" s="835"/>
      <c r="AI74" s="836"/>
    </row>
    <row r="75" spans="1:43" ht="36.75" customHeight="1">
      <c r="B75" s="743"/>
      <c r="C75" s="744"/>
      <c r="D75" s="744"/>
      <c r="E75" s="744"/>
      <c r="F75" s="744"/>
      <c r="G75" s="744"/>
      <c r="H75" s="744"/>
      <c r="I75" s="744"/>
      <c r="J75" s="744"/>
      <c r="K75" s="744"/>
      <c r="L75" s="744"/>
      <c r="M75" s="744"/>
      <c r="N75" s="744"/>
      <c r="O75" s="744"/>
      <c r="P75" s="744"/>
      <c r="Q75" s="744"/>
      <c r="R75" s="744"/>
      <c r="S75" s="744"/>
      <c r="T75" s="744"/>
      <c r="U75" s="744"/>
      <c r="V75" s="744"/>
      <c r="W75" s="744"/>
      <c r="X75" s="744"/>
      <c r="Y75" s="744"/>
      <c r="Z75" s="744"/>
      <c r="AA75" s="744"/>
      <c r="AB75" s="744"/>
      <c r="AC75" s="744"/>
      <c r="AD75" s="744"/>
      <c r="AE75" s="744"/>
      <c r="AF75" s="744"/>
      <c r="AG75" s="744"/>
      <c r="AH75" s="744"/>
      <c r="AI75" s="837"/>
    </row>
    <row r="76" spans="1:43" ht="30" customHeight="1">
      <c r="B76" s="838" t="s">
        <v>30</v>
      </c>
      <c r="C76" s="839"/>
      <c r="D76" s="839"/>
      <c r="E76" s="839"/>
      <c r="F76" s="839"/>
      <c r="G76" s="839"/>
      <c r="H76" s="839"/>
      <c r="I76" s="839"/>
      <c r="J76" s="839"/>
      <c r="K76" s="839"/>
      <c r="L76" s="839"/>
      <c r="M76" s="839"/>
      <c r="N76" s="839"/>
      <c r="O76" s="839"/>
      <c r="P76" s="839"/>
      <c r="Q76" s="839"/>
      <c r="R76" s="839"/>
      <c r="S76" s="839"/>
      <c r="T76" s="839"/>
      <c r="U76" s="839"/>
      <c r="V76" s="839"/>
      <c r="W76" s="839"/>
      <c r="X76" s="839"/>
      <c r="Y76" s="839"/>
      <c r="Z76" s="839"/>
      <c r="AA76" s="839"/>
      <c r="AB76" s="839"/>
      <c r="AC76" s="839"/>
      <c r="AD76" s="839"/>
      <c r="AE76" s="839"/>
      <c r="AF76" s="839"/>
      <c r="AG76" s="839"/>
      <c r="AH76" s="839"/>
      <c r="AI76" s="840"/>
    </row>
    <row r="77" spans="1:43" ht="126.75" customHeight="1" thickBot="1">
      <c r="B77" s="841" t="s">
        <v>743</v>
      </c>
      <c r="C77" s="842"/>
      <c r="D77" s="842"/>
      <c r="E77" s="842"/>
      <c r="F77" s="842"/>
      <c r="G77" s="842"/>
      <c r="H77" s="842"/>
      <c r="I77" s="842"/>
      <c r="J77" s="842"/>
      <c r="K77" s="842"/>
      <c r="L77" s="842"/>
      <c r="M77" s="842"/>
      <c r="N77" s="842"/>
      <c r="O77" s="842"/>
      <c r="P77" s="842"/>
      <c r="Q77" s="842"/>
      <c r="R77" s="842"/>
      <c r="S77" s="842"/>
      <c r="T77" s="842"/>
      <c r="U77" s="842"/>
      <c r="V77" s="842"/>
      <c r="W77" s="842"/>
      <c r="X77" s="842"/>
      <c r="Y77" s="842"/>
      <c r="Z77" s="842"/>
      <c r="AA77" s="842"/>
      <c r="AB77" s="842"/>
      <c r="AC77" s="842"/>
      <c r="AD77" s="842"/>
      <c r="AE77" s="842"/>
      <c r="AF77" s="842"/>
      <c r="AG77" s="842"/>
      <c r="AH77" s="842"/>
      <c r="AI77" s="843"/>
      <c r="AJ77" s="56"/>
      <c r="AK77" s="56"/>
    </row>
    <row r="78" spans="1:43" ht="52.5" customHeight="1">
      <c r="B78" s="844" t="s">
        <v>182</v>
      </c>
      <c r="C78" s="772"/>
      <c r="D78" s="772"/>
      <c r="E78" s="772"/>
      <c r="F78" s="772"/>
      <c r="G78" s="772"/>
      <c r="H78" s="772"/>
      <c r="I78" s="772"/>
      <c r="J78" s="772"/>
      <c r="K78" s="772"/>
      <c r="L78" s="772"/>
      <c r="M78" s="773"/>
      <c r="N78" s="774" t="s">
        <v>181</v>
      </c>
      <c r="O78" s="774"/>
      <c r="P78" s="845"/>
      <c r="Q78" s="845"/>
      <c r="R78" s="845"/>
      <c r="S78" s="845"/>
      <c r="T78" s="845"/>
      <c r="U78" s="845"/>
      <c r="V78" s="845"/>
      <c r="W78" s="845"/>
      <c r="X78" s="845"/>
      <c r="Y78" s="845"/>
      <c r="Z78" s="845"/>
      <c r="AA78" s="845"/>
      <c r="AB78" s="845"/>
      <c r="AC78" s="845"/>
      <c r="AD78" s="845"/>
      <c r="AE78" s="845"/>
      <c r="AF78" s="845"/>
      <c r="AG78" s="846"/>
      <c r="AH78" s="846"/>
      <c r="AI78" s="847"/>
    </row>
    <row r="79" spans="1:43" s="6" customFormat="1" ht="108" customHeight="1" thickBot="1">
      <c r="A79" s="57"/>
      <c r="B79" s="583"/>
      <c r="C79" s="695" t="s">
        <v>31</v>
      </c>
      <c r="D79" s="695"/>
      <c r="E79" s="695"/>
      <c r="F79" s="695" t="s">
        <v>382</v>
      </c>
      <c r="G79" s="695"/>
      <c r="H79" s="584" t="s">
        <v>32</v>
      </c>
      <c r="I79" s="695" t="s">
        <v>189</v>
      </c>
      <c r="J79" s="695"/>
      <c r="K79" s="695"/>
      <c r="L79" s="695" t="s">
        <v>33</v>
      </c>
      <c r="M79" s="695"/>
      <c r="N79" s="695" t="s">
        <v>190</v>
      </c>
      <c r="O79" s="695"/>
      <c r="P79" s="695"/>
      <c r="Q79" s="695" t="s">
        <v>34</v>
      </c>
      <c r="R79" s="695"/>
      <c r="S79" s="695"/>
      <c r="T79" s="695"/>
      <c r="U79" s="695"/>
      <c r="V79" s="695"/>
      <c r="W79" s="695"/>
      <c r="X79" s="695"/>
      <c r="Y79" s="695"/>
      <c r="Z79" s="695"/>
      <c r="AA79" s="695"/>
      <c r="AB79" s="585" t="s">
        <v>745</v>
      </c>
      <c r="AC79" s="695" t="s">
        <v>738</v>
      </c>
      <c r="AD79" s="695"/>
      <c r="AE79" s="695"/>
      <c r="AF79" s="584" t="s">
        <v>739</v>
      </c>
      <c r="AG79" s="695" t="s">
        <v>740</v>
      </c>
      <c r="AH79" s="695"/>
      <c r="AI79" s="695"/>
      <c r="AJ79" s="57"/>
      <c r="AK79" s="57"/>
      <c r="AL79" s="57"/>
      <c r="AM79" s="57"/>
      <c r="AN79" s="57"/>
      <c r="AO79" s="57"/>
      <c r="AP79" s="57"/>
      <c r="AQ79" s="57"/>
    </row>
    <row r="80" spans="1:43" ht="93.75" customHeight="1">
      <c r="B80" s="1063" t="s">
        <v>35</v>
      </c>
      <c r="C80" s="776"/>
      <c r="D80" s="776"/>
      <c r="E80" s="776"/>
      <c r="F80" s="782"/>
      <c r="G80" s="782"/>
      <c r="H80" s="586">
        <v>0</v>
      </c>
      <c r="I80" s="677"/>
      <c r="J80" s="678"/>
      <c r="K80" s="587"/>
      <c r="L80" s="782"/>
      <c r="M80" s="782"/>
      <c r="N80" s="588" t="s">
        <v>36</v>
      </c>
      <c r="O80" s="779" t="s">
        <v>193</v>
      </c>
      <c r="P80" s="779"/>
      <c r="Q80" s="769"/>
      <c r="R80" s="769"/>
      <c r="S80" s="769"/>
      <c r="T80" s="769"/>
      <c r="U80" s="769"/>
      <c r="V80" s="769"/>
      <c r="W80" s="769"/>
      <c r="X80" s="769"/>
      <c r="Y80" s="769"/>
      <c r="Z80" s="769"/>
      <c r="AA80" s="769"/>
      <c r="AB80" s="589">
        <v>0</v>
      </c>
      <c r="AC80" s="694" t="s">
        <v>331</v>
      </c>
      <c r="AD80" s="694"/>
      <c r="AE80" s="694"/>
      <c r="AF80" s="589">
        <v>0</v>
      </c>
      <c r="AG80" s="696">
        <v>43156</v>
      </c>
      <c r="AH80" s="696"/>
      <c r="AI80" s="697"/>
      <c r="AM80" s="55"/>
      <c r="AO80" s="55"/>
    </row>
    <row r="81" spans="2:48" ht="93.75" customHeight="1">
      <c r="B81" s="1064"/>
      <c r="C81" s="777"/>
      <c r="D81" s="777"/>
      <c r="E81" s="777"/>
      <c r="F81" s="783"/>
      <c r="G81" s="783"/>
      <c r="H81" s="576">
        <v>0</v>
      </c>
      <c r="I81" s="580"/>
      <c r="J81" s="577"/>
      <c r="K81" s="578"/>
      <c r="L81" s="783"/>
      <c r="M81" s="783"/>
      <c r="N81" s="579" t="s">
        <v>37</v>
      </c>
      <c r="O81" s="780" t="s">
        <v>346</v>
      </c>
      <c r="P81" s="780"/>
      <c r="Q81" s="770"/>
      <c r="R81" s="770"/>
      <c r="S81" s="770"/>
      <c r="T81" s="770"/>
      <c r="U81" s="770"/>
      <c r="V81" s="770"/>
      <c r="W81" s="770"/>
      <c r="X81" s="770"/>
      <c r="Y81" s="770"/>
      <c r="Z81" s="770"/>
      <c r="AA81" s="770"/>
      <c r="AB81" s="460">
        <v>0</v>
      </c>
      <c r="AC81" s="692" t="s">
        <v>331</v>
      </c>
      <c r="AD81" s="692"/>
      <c r="AE81" s="692"/>
      <c r="AF81" s="460">
        <v>0</v>
      </c>
      <c r="AG81" s="698">
        <v>43157</v>
      </c>
      <c r="AH81" s="698"/>
      <c r="AI81" s="699"/>
      <c r="AM81" s="55"/>
      <c r="AO81" s="55"/>
    </row>
    <row r="82" spans="2:48" ht="93.75" customHeight="1">
      <c r="B82" s="1064"/>
      <c r="C82" s="777"/>
      <c r="D82" s="777"/>
      <c r="E82" s="777"/>
      <c r="F82" s="783"/>
      <c r="G82" s="783"/>
      <c r="H82" s="576">
        <v>0</v>
      </c>
      <c r="I82" s="580"/>
      <c r="J82" s="577"/>
      <c r="K82" s="578"/>
      <c r="L82" s="783"/>
      <c r="M82" s="783"/>
      <c r="N82" s="579" t="s">
        <v>38</v>
      </c>
      <c r="O82" s="780" t="s">
        <v>194</v>
      </c>
      <c r="P82" s="780"/>
      <c r="Q82" s="770"/>
      <c r="R82" s="770"/>
      <c r="S82" s="770"/>
      <c r="T82" s="770"/>
      <c r="U82" s="770"/>
      <c r="V82" s="770"/>
      <c r="W82" s="770"/>
      <c r="X82" s="770"/>
      <c r="Y82" s="770"/>
      <c r="Z82" s="770"/>
      <c r="AA82" s="770"/>
      <c r="AB82" s="460">
        <v>0</v>
      </c>
      <c r="AC82" s="692" t="s">
        <v>331</v>
      </c>
      <c r="AD82" s="692"/>
      <c r="AE82" s="692"/>
      <c r="AF82" s="460">
        <v>0</v>
      </c>
      <c r="AG82" s="698">
        <v>43158</v>
      </c>
      <c r="AH82" s="698"/>
      <c r="AI82" s="699"/>
      <c r="AO82" s="55"/>
    </row>
    <row r="83" spans="2:48" ht="93.75" customHeight="1" thickBot="1">
      <c r="B83" s="1065"/>
      <c r="C83" s="778"/>
      <c r="D83" s="778"/>
      <c r="E83" s="778"/>
      <c r="F83" s="784"/>
      <c r="G83" s="784"/>
      <c r="H83" s="590">
        <v>0</v>
      </c>
      <c r="I83" s="591"/>
      <c r="J83" s="592"/>
      <c r="K83" s="593"/>
      <c r="L83" s="784"/>
      <c r="M83" s="784"/>
      <c r="N83" s="594" t="s">
        <v>689</v>
      </c>
      <c r="O83" s="813" t="s">
        <v>195</v>
      </c>
      <c r="P83" s="813"/>
      <c r="Q83" s="781"/>
      <c r="R83" s="781"/>
      <c r="S83" s="781"/>
      <c r="T83" s="781"/>
      <c r="U83" s="781"/>
      <c r="V83" s="781"/>
      <c r="W83" s="781"/>
      <c r="X83" s="781"/>
      <c r="Y83" s="781"/>
      <c r="Z83" s="781"/>
      <c r="AA83" s="781"/>
      <c r="AB83" s="595">
        <v>0</v>
      </c>
      <c r="AC83" s="693" t="s">
        <v>331</v>
      </c>
      <c r="AD83" s="693"/>
      <c r="AE83" s="693"/>
      <c r="AF83" s="595">
        <v>0</v>
      </c>
      <c r="AG83" s="700">
        <v>43159</v>
      </c>
      <c r="AH83" s="700"/>
      <c r="AI83" s="701"/>
      <c r="AO83" s="55"/>
    </row>
    <row r="84" spans="2:48" ht="93.75" customHeight="1">
      <c r="B84" s="1042" t="s">
        <v>39</v>
      </c>
      <c r="C84" s="776"/>
      <c r="D84" s="776"/>
      <c r="E84" s="776"/>
      <c r="F84" s="782"/>
      <c r="G84" s="782"/>
      <c r="H84" s="586">
        <v>0</v>
      </c>
      <c r="I84" s="596"/>
      <c r="J84" s="597"/>
      <c r="K84" s="597"/>
      <c r="L84" s="782"/>
      <c r="M84" s="782"/>
      <c r="N84" s="598" t="s">
        <v>40</v>
      </c>
      <c r="O84" s="779" t="s">
        <v>196</v>
      </c>
      <c r="P84" s="779"/>
      <c r="Q84" s="769"/>
      <c r="R84" s="769"/>
      <c r="S84" s="769"/>
      <c r="T84" s="769"/>
      <c r="U84" s="769"/>
      <c r="V84" s="769"/>
      <c r="W84" s="769"/>
      <c r="X84" s="769"/>
      <c r="Y84" s="769"/>
      <c r="Z84" s="769"/>
      <c r="AA84" s="769"/>
      <c r="AB84" s="589">
        <v>0</v>
      </c>
      <c r="AC84" s="694" t="s">
        <v>331</v>
      </c>
      <c r="AD84" s="694"/>
      <c r="AE84" s="694"/>
      <c r="AF84" s="589">
        <v>0</v>
      </c>
      <c r="AG84" s="696">
        <v>43160</v>
      </c>
      <c r="AH84" s="696"/>
      <c r="AI84" s="697"/>
    </row>
    <row r="85" spans="2:48" ht="93.75" customHeight="1">
      <c r="B85" s="1043"/>
      <c r="C85" s="777"/>
      <c r="D85" s="777"/>
      <c r="E85" s="777"/>
      <c r="F85" s="783"/>
      <c r="G85" s="783"/>
      <c r="H85" s="576">
        <v>0</v>
      </c>
      <c r="I85" s="580"/>
      <c r="J85" s="577"/>
      <c r="K85" s="577"/>
      <c r="L85" s="783"/>
      <c r="M85" s="783"/>
      <c r="N85" s="581" t="s">
        <v>41</v>
      </c>
      <c r="O85" s="780" t="s">
        <v>197</v>
      </c>
      <c r="P85" s="780"/>
      <c r="Q85" s="770"/>
      <c r="R85" s="770"/>
      <c r="S85" s="770"/>
      <c r="T85" s="770"/>
      <c r="U85" s="770"/>
      <c r="V85" s="770"/>
      <c r="W85" s="770"/>
      <c r="X85" s="770"/>
      <c r="Y85" s="770"/>
      <c r="Z85" s="770"/>
      <c r="AA85" s="770"/>
      <c r="AB85" s="460">
        <v>0</v>
      </c>
      <c r="AC85" s="692" t="s">
        <v>331</v>
      </c>
      <c r="AD85" s="692"/>
      <c r="AE85" s="692"/>
      <c r="AF85" s="460">
        <v>0</v>
      </c>
      <c r="AG85" s="698">
        <v>43327</v>
      </c>
      <c r="AH85" s="698"/>
      <c r="AI85" s="699"/>
    </row>
    <row r="86" spans="2:48" ht="93.75" customHeight="1">
      <c r="B86" s="1043"/>
      <c r="C86" s="777"/>
      <c r="D86" s="777"/>
      <c r="E86" s="777"/>
      <c r="F86" s="783"/>
      <c r="G86" s="783"/>
      <c r="H86" s="576">
        <v>0</v>
      </c>
      <c r="I86" s="580"/>
      <c r="J86" s="577"/>
      <c r="K86" s="577"/>
      <c r="L86" s="783"/>
      <c r="M86" s="783"/>
      <c r="N86" s="581" t="s">
        <v>42</v>
      </c>
      <c r="O86" s="780" t="s">
        <v>202</v>
      </c>
      <c r="P86" s="780"/>
      <c r="Q86" s="770"/>
      <c r="R86" s="770"/>
      <c r="S86" s="770"/>
      <c r="T86" s="770"/>
      <c r="U86" s="770"/>
      <c r="V86" s="770"/>
      <c r="W86" s="770"/>
      <c r="X86" s="770"/>
      <c r="Y86" s="770"/>
      <c r="Z86" s="770"/>
      <c r="AA86" s="770"/>
      <c r="AB86" s="460">
        <v>0</v>
      </c>
      <c r="AC86" s="692" t="s">
        <v>331</v>
      </c>
      <c r="AD86" s="692"/>
      <c r="AE86" s="692"/>
      <c r="AF86" s="460">
        <v>0</v>
      </c>
      <c r="AG86" s="698">
        <v>43282</v>
      </c>
      <c r="AH86" s="698"/>
      <c r="AI86" s="699"/>
    </row>
    <row r="87" spans="2:48" ht="93.75" customHeight="1" thickBot="1">
      <c r="B87" s="1044"/>
      <c r="C87" s="778"/>
      <c r="D87" s="778"/>
      <c r="E87" s="778"/>
      <c r="F87" s="784"/>
      <c r="G87" s="784"/>
      <c r="H87" s="590">
        <v>0</v>
      </c>
      <c r="I87" s="591"/>
      <c r="J87" s="592"/>
      <c r="K87" s="593"/>
      <c r="L87" s="784"/>
      <c r="M87" s="784"/>
      <c r="N87" s="599" t="s">
        <v>690</v>
      </c>
      <c r="O87" s="813" t="s">
        <v>198</v>
      </c>
      <c r="P87" s="813"/>
      <c r="Q87" s="781"/>
      <c r="R87" s="781"/>
      <c r="S87" s="781"/>
      <c r="T87" s="781"/>
      <c r="U87" s="781"/>
      <c r="V87" s="781"/>
      <c r="W87" s="781"/>
      <c r="X87" s="781"/>
      <c r="Y87" s="781"/>
      <c r="Z87" s="781"/>
      <c r="AA87" s="781"/>
      <c r="AB87" s="595">
        <v>0</v>
      </c>
      <c r="AC87" s="693" t="s">
        <v>331</v>
      </c>
      <c r="AD87" s="693"/>
      <c r="AE87" s="693"/>
      <c r="AF87" s="595">
        <v>0</v>
      </c>
      <c r="AG87" s="700">
        <v>43344</v>
      </c>
      <c r="AH87" s="700"/>
      <c r="AI87" s="701"/>
    </row>
    <row r="88" spans="2:48" ht="93.75" customHeight="1">
      <c r="B88" s="810" t="s">
        <v>43</v>
      </c>
      <c r="C88" s="776"/>
      <c r="D88" s="776"/>
      <c r="E88" s="776"/>
      <c r="F88" s="782"/>
      <c r="G88" s="782"/>
      <c r="H88" s="586">
        <v>0</v>
      </c>
      <c r="I88" s="596"/>
      <c r="J88" s="597"/>
      <c r="K88" s="597"/>
      <c r="L88" s="782"/>
      <c r="M88" s="782"/>
      <c r="N88" s="600" t="s">
        <v>44</v>
      </c>
      <c r="O88" s="779" t="s">
        <v>199</v>
      </c>
      <c r="P88" s="779"/>
      <c r="Q88" s="769"/>
      <c r="R88" s="769"/>
      <c r="S88" s="769"/>
      <c r="T88" s="769"/>
      <c r="U88" s="769"/>
      <c r="V88" s="769"/>
      <c r="W88" s="769"/>
      <c r="X88" s="769"/>
      <c r="Y88" s="769"/>
      <c r="Z88" s="769"/>
      <c r="AA88" s="769"/>
      <c r="AB88" s="589">
        <v>0</v>
      </c>
      <c r="AC88" s="694" t="s">
        <v>331</v>
      </c>
      <c r="AD88" s="694"/>
      <c r="AE88" s="694"/>
      <c r="AF88" s="589">
        <v>0</v>
      </c>
      <c r="AG88" s="696">
        <v>43344</v>
      </c>
      <c r="AH88" s="696"/>
      <c r="AI88" s="697"/>
    </row>
    <row r="89" spans="2:48" ht="93.75" customHeight="1">
      <c r="B89" s="811"/>
      <c r="C89" s="777"/>
      <c r="D89" s="777"/>
      <c r="E89" s="777"/>
      <c r="F89" s="783"/>
      <c r="G89" s="783"/>
      <c r="H89" s="576">
        <v>0</v>
      </c>
      <c r="I89" s="580"/>
      <c r="J89" s="577"/>
      <c r="K89" s="577"/>
      <c r="L89" s="783"/>
      <c r="M89" s="783"/>
      <c r="N89" s="582" t="s">
        <v>45</v>
      </c>
      <c r="O89" s="780" t="s">
        <v>201</v>
      </c>
      <c r="P89" s="780"/>
      <c r="Q89" s="770"/>
      <c r="R89" s="770"/>
      <c r="S89" s="770"/>
      <c r="T89" s="770"/>
      <c r="U89" s="770"/>
      <c r="V89" s="770"/>
      <c r="W89" s="770"/>
      <c r="X89" s="770"/>
      <c r="Y89" s="770"/>
      <c r="Z89" s="770"/>
      <c r="AA89" s="770"/>
      <c r="AB89" s="460">
        <v>0</v>
      </c>
      <c r="AC89" s="692" t="s">
        <v>331</v>
      </c>
      <c r="AD89" s="692"/>
      <c r="AE89" s="692"/>
      <c r="AF89" s="460">
        <v>0</v>
      </c>
      <c r="AG89" s="698">
        <v>43344</v>
      </c>
      <c r="AH89" s="698"/>
      <c r="AI89" s="699"/>
    </row>
    <row r="90" spans="2:48" ht="93.75" customHeight="1">
      <c r="B90" s="811"/>
      <c r="C90" s="777"/>
      <c r="D90" s="777"/>
      <c r="E90" s="777"/>
      <c r="F90" s="783"/>
      <c r="G90" s="783"/>
      <c r="H90" s="576">
        <v>0</v>
      </c>
      <c r="I90" s="580"/>
      <c r="J90" s="577"/>
      <c r="K90" s="577"/>
      <c r="L90" s="783"/>
      <c r="M90" s="783"/>
      <c r="N90" s="582" t="s">
        <v>46</v>
      </c>
      <c r="O90" s="780" t="s">
        <v>200</v>
      </c>
      <c r="P90" s="780"/>
      <c r="Q90" s="770"/>
      <c r="R90" s="770"/>
      <c r="S90" s="770"/>
      <c r="T90" s="770"/>
      <c r="U90" s="770"/>
      <c r="V90" s="770"/>
      <c r="W90" s="770"/>
      <c r="X90" s="770"/>
      <c r="Y90" s="770"/>
      <c r="Z90" s="770"/>
      <c r="AA90" s="770"/>
      <c r="AB90" s="460">
        <v>0</v>
      </c>
      <c r="AC90" s="692" t="s">
        <v>331</v>
      </c>
      <c r="AD90" s="692"/>
      <c r="AE90" s="692"/>
      <c r="AF90" s="460">
        <v>0</v>
      </c>
      <c r="AG90" s="698">
        <v>43344</v>
      </c>
      <c r="AH90" s="698"/>
      <c r="AI90" s="699"/>
    </row>
    <row r="91" spans="2:48" ht="93.75" customHeight="1" thickBot="1">
      <c r="B91" s="812"/>
      <c r="C91" s="778"/>
      <c r="D91" s="778"/>
      <c r="E91" s="778"/>
      <c r="F91" s="784"/>
      <c r="G91" s="784"/>
      <c r="H91" s="590">
        <v>0</v>
      </c>
      <c r="I91" s="591"/>
      <c r="J91" s="592"/>
      <c r="K91" s="592"/>
      <c r="L91" s="784"/>
      <c r="M91" s="784"/>
      <c r="N91" s="601" t="s">
        <v>691</v>
      </c>
      <c r="O91" s="813" t="s">
        <v>203</v>
      </c>
      <c r="P91" s="813"/>
      <c r="Q91" s="781"/>
      <c r="R91" s="781"/>
      <c r="S91" s="781"/>
      <c r="T91" s="781"/>
      <c r="U91" s="781"/>
      <c r="V91" s="781"/>
      <c r="W91" s="781"/>
      <c r="X91" s="781"/>
      <c r="Y91" s="781"/>
      <c r="Z91" s="781"/>
      <c r="AA91" s="781"/>
      <c r="AB91" s="595">
        <v>0</v>
      </c>
      <c r="AC91" s="693" t="s">
        <v>331</v>
      </c>
      <c r="AD91" s="693"/>
      <c r="AE91" s="693"/>
      <c r="AF91" s="595">
        <v>0</v>
      </c>
      <c r="AG91" s="700">
        <v>43344</v>
      </c>
      <c r="AH91" s="700"/>
      <c r="AI91" s="701"/>
    </row>
    <row r="92" spans="2:48" ht="21" thickBot="1">
      <c r="B92" s="671"/>
      <c r="C92" s="672"/>
      <c r="D92" s="672"/>
      <c r="E92" s="672"/>
      <c r="F92" s="672"/>
      <c r="G92" s="672"/>
      <c r="H92" s="672"/>
      <c r="I92" s="672"/>
      <c r="J92" s="672"/>
      <c r="K92" s="672"/>
      <c r="L92" s="672"/>
      <c r="M92" s="672"/>
      <c r="N92" s="672"/>
      <c r="O92" s="672"/>
      <c r="P92" s="672"/>
      <c r="Q92" s="672"/>
      <c r="R92" s="672"/>
      <c r="S92" s="672"/>
      <c r="T92" s="672"/>
      <c r="U92" s="672"/>
      <c r="V92" s="672"/>
      <c r="W92" s="672"/>
      <c r="X92" s="672"/>
      <c r="Y92" s="672"/>
      <c r="Z92" s="672"/>
      <c r="AA92" s="672"/>
      <c r="AB92" s="672"/>
      <c r="AC92" s="672"/>
      <c r="AD92" s="672"/>
      <c r="AE92" s="672"/>
      <c r="AF92" s="672"/>
      <c r="AG92" s="672"/>
      <c r="AH92" s="672"/>
      <c r="AI92" s="673"/>
    </row>
    <row r="93" spans="2:48" ht="30" customHeight="1" thickBot="1">
      <c r="B93" s="754" t="s">
        <v>47</v>
      </c>
      <c r="C93" s="755"/>
      <c r="D93" s="755"/>
      <c r="E93" s="755"/>
      <c r="F93" s="755"/>
      <c r="G93" s="755"/>
      <c r="H93" s="755"/>
      <c r="I93" s="755"/>
      <c r="J93" s="755"/>
      <c r="K93" s="755"/>
      <c r="L93" s="755"/>
      <c r="M93" s="755"/>
      <c r="N93" s="755"/>
      <c r="O93" s="755"/>
      <c r="P93" s="755"/>
      <c r="Q93" s="755"/>
      <c r="R93" s="755"/>
      <c r="S93" s="755"/>
      <c r="T93" s="755"/>
      <c r="U93" s="755"/>
      <c r="V93" s="755"/>
      <c r="W93" s="755"/>
      <c r="X93" s="755"/>
      <c r="Y93" s="755"/>
      <c r="Z93" s="755"/>
      <c r="AA93" s="755"/>
      <c r="AB93" s="755"/>
      <c r="AC93" s="755"/>
      <c r="AD93" s="755"/>
      <c r="AE93" s="755"/>
      <c r="AF93" s="755"/>
      <c r="AG93" s="755"/>
      <c r="AH93" s="755"/>
      <c r="AI93" s="756"/>
    </row>
    <row r="94" spans="2:48" ht="23.25" customHeight="1">
      <c r="B94" s="803" t="s">
        <v>48</v>
      </c>
      <c r="C94" s="804"/>
      <c r="D94" s="804"/>
      <c r="E94" s="804"/>
      <c r="F94" s="804"/>
      <c r="G94" s="804"/>
      <c r="H94" s="804"/>
      <c r="I94" s="804"/>
      <c r="J94" s="804"/>
      <c r="K94" s="804"/>
      <c r="L94" s="804"/>
      <c r="M94" s="804"/>
      <c r="N94" s="804"/>
      <c r="O94" s="804"/>
      <c r="P94" s="804"/>
      <c r="Q94" s="804"/>
      <c r="R94" s="805"/>
      <c r="S94" s="806" t="s">
        <v>49</v>
      </c>
      <c r="T94" s="806"/>
      <c r="U94" s="806"/>
      <c r="V94" s="806"/>
      <c r="W94" s="806"/>
      <c r="X94" s="806"/>
      <c r="Y94" s="806"/>
      <c r="Z94" s="806"/>
      <c r="AA94" s="806"/>
      <c r="AB94" s="806"/>
      <c r="AC94" s="806"/>
      <c r="AD94" s="806"/>
      <c r="AE94" s="806"/>
      <c r="AF94" s="806"/>
      <c r="AG94" s="806"/>
      <c r="AH94" s="806"/>
      <c r="AI94" s="807"/>
    </row>
    <row r="95" spans="2:48" ht="30" customHeight="1" thickBot="1">
      <c r="B95" s="808"/>
      <c r="C95" s="809"/>
      <c r="D95" s="809"/>
      <c r="E95" s="809"/>
      <c r="F95" s="809"/>
      <c r="G95" s="809"/>
      <c r="H95" s="809"/>
      <c r="I95" s="809"/>
      <c r="J95" s="809"/>
      <c r="K95" s="809"/>
      <c r="L95" s="809"/>
      <c r="M95" s="809"/>
      <c r="N95" s="809"/>
      <c r="O95" s="809"/>
      <c r="P95" s="809"/>
      <c r="Q95" s="809"/>
      <c r="R95" s="809"/>
      <c r="S95" s="1035"/>
      <c r="T95" s="809"/>
      <c r="U95" s="809"/>
      <c r="V95" s="809"/>
      <c r="W95" s="809"/>
      <c r="X95" s="809"/>
      <c r="Y95" s="809"/>
      <c r="Z95" s="809"/>
      <c r="AA95" s="809"/>
      <c r="AB95" s="809"/>
      <c r="AC95" s="809"/>
      <c r="AD95" s="809"/>
      <c r="AE95" s="809"/>
      <c r="AF95" s="809"/>
      <c r="AG95" s="809"/>
      <c r="AH95" s="809"/>
      <c r="AI95" s="1036"/>
    </row>
    <row r="96" spans="2:48" ht="37.5" customHeight="1" thickBot="1">
      <c r="B96" s="1048" t="s">
        <v>52</v>
      </c>
      <c r="C96" s="1049"/>
      <c r="D96" s="1049"/>
      <c r="E96" s="1049"/>
      <c r="F96" s="1049"/>
      <c r="G96" s="1049"/>
      <c r="H96" s="1049"/>
      <c r="I96" s="1049"/>
      <c r="J96" s="1049"/>
      <c r="K96" s="1049"/>
      <c r="L96" s="1050" t="s">
        <v>729</v>
      </c>
      <c r="M96" s="1051"/>
      <c r="N96" s="1051"/>
      <c r="O96" s="1051"/>
      <c r="P96" s="1051"/>
      <c r="Q96" s="1051"/>
      <c r="R96" s="1051"/>
      <c r="S96" s="1051"/>
      <c r="T96" s="1051"/>
      <c r="U96" s="1051"/>
      <c r="V96" s="1051"/>
      <c r="W96" s="1051"/>
      <c r="X96" s="1051"/>
      <c r="Y96" s="1051"/>
      <c r="Z96" s="1051"/>
      <c r="AA96" s="1051"/>
      <c r="AB96" s="1051"/>
      <c r="AC96" s="1051"/>
      <c r="AD96" s="1051"/>
      <c r="AE96" s="1051"/>
      <c r="AF96" s="1051"/>
      <c r="AG96" s="1051"/>
      <c r="AH96" s="1051"/>
      <c r="AI96" s="1052"/>
      <c r="AJ96" s="58"/>
      <c r="AK96" s="58"/>
      <c r="AL96" s="58"/>
      <c r="AM96" s="58"/>
      <c r="AN96" s="58"/>
      <c r="AO96" s="58"/>
      <c r="AP96" s="58"/>
      <c r="AQ96" s="58"/>
      <c r="AR96" s="7"/>
      <c r="AS96" s="7"/>
      <c r="AT96" s="7"/>
      <c r="AU96" s="3"/>
      <c r="AV96" s="3"/>
    </row>
    <row r="97" spans="1:48" s="5" customFormat="1" ht="32.1" customHeight="1">
      <c r="A97" s="14"/>
      <c r="B97" s="791" t="s">
        <v>53</v>
      </c>
      <c r="C97" s="792"/>
      <c r="D97" s="792"/>
      <c r="E97" s="792"/>
      <c r="F97" s="792"/>
      <c r="G97" s="792"/>
      <c r="H97" s="792"/>
      <c r="I97" s="792"/>
      <c r="J97" s="792"/>
      <c r="K97" s="792"/>
      <c r="L97" s="792"/>
      <c r="M97" s="792"/>
      <c r="N97" s="792"/>
      <c r="O97" s="792"/>
      <c r="P97" s="792"/>
      <c r="Q97" s="792"/>
      <c r="R97" s="792"/>
      <c r="S97" s="792"/>
      <c r="T97" s="792"/>
      <c r="U97" s="792"/>
      <c r="V97" s="792"/>
      <c r="W97" s="792"/>
      <c r="X97" s="792"/>
      <c r="Y97" s="792"/>
      <c r="Z97" s="792"/>
      <c r="AA97" s="792"/>
      <c r="AB97" s="792"/>
      <c r="AC97" s="792"/>
      <c r="AD97" s="792"/>
      <c r="AE97" s="792"/>
      <c r="AF97" s="792"/>
      <c r="AG97" s="792"/>
      <c r="AH97" s="792"/>
      <c r="AI97" s="793"/>
      <c r="AJ97" s="13"/>
      <c r="AK97" s="13"/>
      <c r="AL97" s="13"/>
      <c r="AM97" s="13"/>
      <c r="AN97" s="13"/>
      <c r="AO97" s="13"/>
      <c r="AP97" s="13"/>
      <c r="AQ97" s="13"/>
      <c r="AR97" s="4"/>
      <c r="AS97" s="4"/>
      <c r="AT97" s="4"/>
      <c r="AU97" s="4"/>
      <c r="AV97" s="4"/>
    </row>
    <row r="98" spans="1:48" ht="23.25" customHeight="1">
      <c r="B98" s="1045" t="s">
        <v>54</v>
      </c>
      <c r="C98" s="1046"/>
      <c r="D98" s="1046"/>
      <c r="E98" s="1046"/>
      <c r="F98" s="1046"/>
      <c r="G98" s="1046"/>
      <c r="H98" s="1046"/>
      <c r="I98" s="1046"/>
      <c r="J98" s="1046"/>
      <c r="K98" s="1046"/>
      <c r="L98" s="1046"/>
      <c r="M98" s="1046"/>
      <c r="N98" s="1046"/>
      <c r="O98" s="1046"/>
      <c r="P98" s="1046"/>
      <c r="Q98" s="1046"/>
      <c r="R98" s="1046"/>
      <c r="S98" s="1046"/>
      <c r="T98" s="1046"/>
      <c r="U98" s="1046"/>
      <c r="V98" s="1046"/>
      <c r="W98" s="1046"/>
      <c r="X98" s="1046"/>
      <c r="Y98" s="1046"/>
      <c r="Z98" s="1046"/>
      <c r="AA98" s="1046"/>
      <c r="AB98" s="1046"/>
      <c r="AC98" s="1046"/>
      <c r="AD98" s="1046"/>
      <c r="AE98" s="1046"/>
      <c r="AF98" s="1046"/>
      <c r="AG98" s="1046"/>
      <c r="AH98" s="1046"/>
      <c r="AI98" s="1047"/>
    </row>
    <row r="99" spans="1:48" s="8" customFormat="1" ht="57" customHeight="1">
      <c r="A99" s="59"/>
      <c r="B99" s="786" t="s">
        <v>55</v>
      </c>
      <c r="C99" s="787"/>
      <c r="D99" s="787"/>
      <c r="E99" s="787"/>
      <c r="F99" s="787"/>
      <c r="G99" s="787"/>
      <c r="H99" s="787"/>
      <c r="I99" s="787"/>
      <c r="J99" s="787"/>
      <c r="K99" s="787"/>
      <c r="L99" s="787"/>
      <c r="M99" s="787"/>
      <c r="N99" s="787"/>
      <c r="O99" s="787"/>
      <c r="P99" s="787"/>
      <c r="Q99" s="787"/>
      <c r="R99" s="787"/>
      <c r="S99" s="787"/>
      <c r="T99" s="787"/>
      <c r="U99" s="787"/>
      <c r="V99" s="799" t="s">
        <v>56</v>
      </c>
      <c r="W99" s="799"/>
      <c r="X99" s="799"/>
      <c r="Y99" s="799"/>
      <c r="Z99" s="799"/>
      <c r="AA99" s="799"/>
      <c r="AB99" s="800" t="s">
        <v>57</v>
      </c>
      <c r="AC99" s="801"/>
      <c r="AD99" s="801"/>
      <c r="AE99" s="801"/>
      <c r="AF99" s="801"/>
      <c r="AG99" s="801"/>
      <c r="AH99" s="801"/>
      <c r="AI99" s="802"/>
      <c r="AJ99" s="59"/>
      <c r="AK99" s="59"/>
      <c r="AL99" s="59"/>
      <c r="AM99" s="59"/>
      <c r="AN99" s="59"/>
      <c r="AO99" s="59"/>
      <c r="AP99" s="59"/>
      <c r="AQ99" s="59"/>
    </row>
    <row r="100" spans="1:48" ht="45" customHeight="1">
      <c r="B100" s="794"/>
      <c r="C100" s="795"/>
      <c r="D100" s="795"/>
      <c r="E100" s="795"/>
      <c r="F100" s="795"/>
      <c r="G100" s="795"/>
      <c r="H100" s="795"/>
      <c r="I100" s="795"/>
      <c r="J100" s="795"/>
      <c r="K100" s="795"/>
      <c r="L100" s="795"/>
      <c r="M100" s="795"/>
      <c r="N100" s="795"/>
      <c r="O100" s="795"/>
      <c r="P100" s="795"/>
      <c r="Q100" s="795"/>
      <c r="R100" s="795"/>
      <c r="S100" s="795"/>
      <c r="T100" s="795"/>
      <c r="U100" s="795"/>
      <c r="V100" s="796"/>
      <c r="W100" s="796"/>
      <c r="X100" s="796"/>
      <c r="Y100" s="796"/>
      <c r="Z100" s="796"/>
      <c r="AA100" s="796"/>
      <c r="AB100" s="797"/>
      <c r="AC100" s="797"/>
      <c r="AD100" s="797"/>
      <c r="AE100" s="797"/>
      <c r="AF100" s="797"/>
      <c r="AG100" s="797"/>
      <c r="AH100" s="797"/>
      <c r="AI100" s="798"/>
    </row>
    <row r="101" spans="1:48" ht="54" customHeight="1">
      <c r="B101" s="786" t="s">
        <v>58</v>
      </c>
      <c r="C101" s="787"/>
      <c r="D101" s="787"/>
      <c r="E101" s="787"/>
      <c r="F101" s="787"/>
      <c r="G101" s="787"/>
      <c r="H101" s="787"/>
      <c r="I101" s="787"/>
      <c r="J101" s="787"/>
      <c r="K101" s="787"/>
      <c r="L101" s="787"/>
      <c r="M101" s="787"/>
      <c r="N101" s="787"/>
      <c r="O101" s="787"/>
      <c r="P101" s="787"/>
      <c r="Q101" s="787"/>
      <c r="R101" s="787"/>
      <c r="S101" s="787"/>
      <c r="T101" s="787"/>
      <c r="U101" s="787"/>
      <c r="V101" s="799" t="s">
        <v>56</v>
      </c>
      <c r="W101" s="799"/>
      <c r="X101" s="799"/>
      <c r="Y101" s="799"/>
      <c r="Z101" s="799"/>
      <c r="AA101" s="799"/>
      <c r="AB101" s="800" t="s">
        <v>57</v>
      </c>
      <c r="AC101" s="801"/>
      <c r="AD101" s="801"/>
      <c r="AE101" s="801"/>
      <c r="AF101" s="801"/>
      <c r="AG101" s="801"/>
      <c r="AH101" s="801"/>
      <c r="AI101" s="802"/>
    </row>
    <row r="102" spans="1:48" ht="45" customHeight="1">
      <c r="B102" s="794"/>
      <c r="C102" s="795"/>
      <c r="D102" s="795"/>
      <c r="E102" s="795"/>
      <c r="F102" s="795"/>
      <c r="G102" s="795"/>
      <c r="H102" s="795"/>
      <c r="I102" s="795"/>
      <c r="J102" s="795"/>
      <c r="K102" s="795"/>
      <c r="L102" s="795"/>
      <c r="M102" s="795"/>
      <c r="N102" s="795"/>
      <c r="O102" s="795"/>
      <c r="P102" s="795"/>
      <c r="Q102" s="795"/>
      <c r="R102" s="795"/>
      <c r="S102" s="795"/>
      <c r="T102" s="795"/>
      <c r="U102" s="795"/>
      <c r="V102" s="796"/>
      <c r="W102" s="796"/>
      <c r="X102" s="796"/>
      <c r="Y102" s="796"/>
      <c r="Z102" s="796"/>
      <c r="AA102" s="796"/>
      <c r="AB102" s="797"/>
      <c r="AC102" s="797"/>
      <c r="AD102" s="797"/>
      <c r="AE102" s="797"/>
      <c r="AF102" s="797"/>
      <c r="AG102" s="797"/>
      <c r="AH102" s="797"/>
      <c r="AI102" s="798"/>
    </row>
    <row r="103" spans="1:48" ht="57" customHeight="1">
      <c r="B103" s="786" t="s">
        <v>59</v>
      </c>
      <c r="C103" s="787"/>
      <c r="D103" s="787"/>
      <c r="E103" s="787"/>
      <c r="F103" s="787"/>
      <c r="G103" s="787"/>
      <c r="H103" s="787"/>
      <c r="I103" s="787"/>
      <c r="J103" s="787"/>
      <c r="K103" s="787"/>
      <c r="L103" s="787"/>
      <c r="M103" s="787"/>
      <c r="N103" s="787"/>
      <c r="O103" s="787"/>
      <c r="P103" s="787"/>
      <c r="Q103" s="787"/>
      <c r="R103" s="787"/>
      <c r="S103" s="787"/>
      <c r="T103" s="787"/>
      <c r="U103" s="787"/>
      <c r="V103" s="799" t="s">
        <v>56</v>
      </c>
      <c r="W103" s="799"/>
      <c r="X103" s="799"/>
      <c r="Y103" s="799"/>
      <c r="Z103" s="799"/>
      <c r="AA103" s="799"/>
      <c r="AB103" s="800" t="s">
        <v>57</v>
      </c>
      <c r="AC103" s="801"/>
      <c r="AD103" s="801"/>
      <c r="AE103" s="801"/>
      <c r="AF103" s="801"/>
      <c r="AG103" s="801"/>
      <c r="AH103" s="801"/>
      <c r="AI103" s="802"/>
    </row>
    <row r="104" spans="1:48" ht="45" customHeight="1" thickBot="1">
      <c r="B104" s="1037"/>
      <c r="C104" s="1038"/>
      <c r="D104" s="1038"/>
      <c r="E104" s="1038"/>
      <c r="F104" s="1038"/>
      <c r="G104" s="1038"/>
      <c r="H104" s="1038"/>
      <c r="I104" s="1038"/>
      <c r="J104" s="1038"/>
      <c r="K104" s="1038"/>
      <c r="L104" s="1038"/>
      <c r="M104" s="1038"/>
      <c r="N104" s="1038"/>
      <c r="O104" s="1038"/>
      <c r="P104" s="1038"/>
      <c r="Q104" s="1038"/>
      <c r="R104" s="1038"/>
      <c r="S104" s="1038"/>
      <c r="T104" s="1038"/>
      <c r="U104" s="1038"/>
      <c r="V104" s="1039"/>
      <c r="W104" s="1039"/>
      <c r="X104" s="1039"/>
      <c r="Y104" s="1039"/>
      <c r="Z104" s="1039"/>
      <c r="AA104" s="1039"/>
      <c r="AB104" s="1040"/>
      <c r="AC104" s="1040"/>
      <c r="AD104" s="1040"/>
      <c r="AE104" s="1040"/>
      <c r="AF104" s="1040"/>
      <c r="AG104" s="1040"/>
      <c r="AH104" s="1040"/>
      <c r="AI104" s="1041"/>
      <c r="AJ104" s="13"/>
      <c r="AK104" s="13"/>
      <c r="AL104" s="13"/>
    </row>
    <row r="105" spans="1:48" ht="76.5" customHeight="1" thickBot="1">
      <c r="B105" s="788" t="s">
        <v>60</v>
      </c>
      <c r="C105" s="789"/>
      <c r="D105" s="789"/>
      <c r="E105" s="789"/>
      <c r="F105" s="789"/>
      <c r="G105" s="789"/>
      <c r="H105" s="789"/>
      <c r="I105" s="789"/>
      <c r="J105" s="789"/>
      <c r="K105" s="789"/>
      <c r="L105" s="789"/>
      <c r="M105" s="789"/>
      <c r="N105" s="789"/>
      <c r="O105" s="789"/>
      <c r="P105" s="789"/>
      <c r="Q105" s="789"/>
      <c r="R105" s="789"/>
      <c r="S105" s="789"/>
      <c r="T105" s="789"/>
      <c r="U105" s="789"/>
      <c r="V105" s="789"/>
      <c r="W105" s="789"/>
      <c r="X105" s="789"/>
      <c r="Y105" s="789"/>
      <c r="Z105" s="789"/>
      <c r="AA105" s="789"/>
      <c r="AB105" s="789"/>
      <c r="AC105" s="789"/>
      <c r="AD105" s="789"/>
      <c r="AE105" s="789"/>
      <c r="AF105" s="789"/>
      <c r="AG105" s="789"/>
      <c r="AH105" s="789"/>
      <c r="AI105" s="790"/>
      <c r="AJ105" s="13"/>
      <c r="AK105" s="13"/>
      <c r="AL105" s="13"/>
      <c r="AM105" s="13"/>
      <c r="AN105" s="13"/>
      <c r="AO105" s="13"/>
      <c r="AP105" s="13"/>
      <c r="AQ105" s="13"/>
      <c r="AR105" s="3"/>
      <c r="AS105" s="3"/>
      <c r="AT105" s="3"/>
      <c r="AU105" s="3"/>
      <c r="AV105" s="3"/>
    </row>
    <row r="106" spans="1:48" ht="52.5" customHeight="1" thickBot="1">
      <c r="B106" s="602" t="s">
        <v>50</v>
      </c>
      <c r="C106" s="771" t="s">
        <v>51</v>
      </c>
      <c r="D106" s="772"/>
      <c r="E106" s="772"/>
      <c r="F106" s="772"/>
      <c r="G106" s="772"/>
      <c r="H106" s="461"/>
      <c r="I106" s="994" t="s">
        <v>754</v>
      </c>
      <c r="J106" s="994"/>
      <c r="K106" s="994"/>
      <c r="L106" s="994"/>
      <c r="M106" s="994"/>
      <c r="N106" s="994"/>
      <c r="O106" s="994"/>
      <c r="P106" s="994"/>
      <c r="Q106" s="603" t="s">
        <v>752</v>
      </c>
      <c r="R106" s="775" t="s">
        <v>753</v>
      </c>
      <c r="S106" s="774"/>
      <c r="T106" s="604" t="s">
        <v>751</v>
      </c>
      <c r="U106" s="771" t="s">
        <v>750</v>
      </c>
      <c r="V106" s="772"/>
      <c r="W106" s="773"/>
      <c r="X106" s="844" t="str">
        <f>B11</f>
        <v>[NOMBRE ENTIDAD DEMANDANTE]</v>
      </c>
      <c r="Y106" s="772"/>
      <c r="Z106" s="774"/>
      <c r="AA106" s="771" t="str">
        <f>S11</f>
        <v>[NOMBRE ENTIDAD OFERENTE]</v>
      </c>
      <c r="AB106" s="772"/>
      <c r="AC106" s="774"/>
      <c r="AD106" s="771" t="s">
        <v>748</v>
      </c>
      <c r="AE106" s="772"/>
      <c r="AF106" s="774"/>
      <c r="AG106" s="771" t="s">
        <v>749</v>
      </c>
      <c r="AH106" s="772"/>
      <c r="AI106" s="773"/>
    </row>
    <row r="107" spans="1:48" ht="26.25" customHeight="1">
      <c r="B107" s="785" t="s">
        <v>36</v>
      </c>
      <c r="C107" s="992" t="str">
        <f>+IF(Q80=0,"",Q80)</f>
        <v/>
      </c>
      <c r="D107" s="992"/>
      <c r="E107" s="992"/>
      <c r="F107" s="992"/>
      <c r="G107" s="993"/>
      <c r="H107" s="605"/>
      <c r="I107" s="606"/>
      <c r="J107" s="606"/>
      <c r="K107" s="606"/>
      <c r="L107" s="607"/>
      <c r="M107" s="607"/>
      <c r="N107" s="607"/>
      <c r="O107" s="607"/>
      <c r="P107" s="607" t="s">
        <v>337</v>
      </c>
      <c r="Q107" s="608">
        <f>AF80</f>
        <v>0</v>
      </c>
      <c r="R107" s="721">
        <v>1200</v>
      </c>
      <c r="S107" s="721"/>
      <c r="T107" s="609"/>
      <c r="U107" s="610"/>
      <c r="V107" s="611">
        <f>R107*Q107</f>
        <v>0</v>
      </c>
      <c r="W107" s="612"/>
      <c r="X107" s="722">
        <v>0</v>
      </c>
      <c r="Y107" s="723"/>
      <c r="Z107" s="724"/>
      <c r="AA107" s="725">
        <v>0</v>
      </c>
      <c r="AB107" s="723"/>
      <c r="AC107" s="724"/>
      <c r="AD107" s="725">
        <v>0</v>
      </c>
      <c r="AE107" s="723"/>
      <c r="AF107" s="724"/>
      <c r="AG107" s="725">
        <f>V107</f>
        <v>0</v>
      </c>
      <c r="AH107" s="723"/>
      <c r="AI107" s="995"/>
      <c r="AM107" s="23"/>
      <c r="AQ107" s="23"/>
    </row>
    <row r="108" spans="1:48" ht="26.25" customHeight="1">
      <c r="B108" s="727"/>
      <c r="C108" s="729"/>
      <c r="D108" s="729"/>
      <c r="E108" s="729"/>
      <c r="F108" s="729"/>
      <c r="G108" s="730"/>
      <c r="H108" s="462"/>
      <c r="I108" s="463"/>
      <c r="J108" s="463"/>
      <c r="K108" s="463"/>
      <c r="L108" s="464"/>
      <c r="M108" s="464"/>
      <c r="N108" s="464"/>
      <c r="O108" s="464"/>
      <c r="P108" s="464" t="s">
        <v>176</v>
      </c>
      <c r="Q108" s="465">
        <f>AF80</f>
        <v>0</v>
      </c>
      <c r="R108" s="711">
        <v>9</v>
      </c>
      <c r="S108" s="711"/>
      <c r="T108" s="468">
        <f>AB80</f>
        <v>0</v>
      </c>
      <c r="U108" s="466"/>
      <c r="V108" s="472">
        <f>T108*R108*Q108</f>
        <v>0</v>
      </c>
      <c r="W108" s="467"/>
      <c r="X108" s="718">
        <f>V108</f>
        <v>0</v>
      </c>
      <c r="Y108" s="703"/>
      <c r="Z108" s="704"/>
      <c r="AA108" s="702">
        <v>0</v>
      </c>
      <c r="AB108" s="703"/>
      <c r="AC108" s="704"/>
      <c r="AD108" s="702">
        <v>0</v>
      </c>
      <c r="AE108" s="703"/>
      <c r="AF108" s="704"/>
      <c r="AG108" s="702">
        <v>0</v>
      </c>
      <c r="AH108" s="703"/>
      <c r="AI108" s="719"/>
      <c r="AM108" s="23"/>
    </row>
    <row r="109" spans="1:48" ht="26.25" customHeight="1">
      <c r="B109" s="727"/>
      <c r="C109" s="729"/>
      <c r="D109" s="729"/>
      <c r="E109" s="729"/>
      <c r="F109" s="729"/>
      <c r="G109" s="730"/>
      <c r="H109" s="462"/>
      <c r="I109" s="463"/>
      <c r="J109" s="463"/>
      <c r="K109" s="463"/>
      <c r="L109" s="464"/>
      <c r="M109" s="464"/>
      <c r="N109" s="464"/>
      <c r="O109" s="464"/>
      <c r="P109" s="464" t="s">
        <v>205</v>
      </c>
      <c r="Q109" s="465">
        <f>AF80</f>
        <v>0</v>
      </c>
      <c r="R109" s="711">
        <v>165</v>
      </c>
      <c r="S109" s="711"/>
      <c r="T109" s="468">
        <f>AB80</f>
        <v>0</v>
      </c>
      <c r="U109" s="466"/>
      <c r="V109" s="472">
        <f>T109*R109*Q109</f>
        <v>0</v>
      </c>
      <c r="W109" s="467"/>
      <c r="X109" s="718">
        <v>0</v>
      </c>
      <c r="Y109" s="703"/>
      <c r="Z109" s="704"/>
      <c r="AA109" s="702">
        <v>0</v>
      </c>
      <c r="AB109" s="703"/>
      <c r="AC109" s="704"/>
      <c r="AD109" s="702">
        <v>0</v>
      </c>
      <c r="AE109" s="703"/>
      <c r="AF109" s="704"/>
      <c r="AG109" s="702">
        <f>V109</f>
        <v>0</v>
      </c>
      <c r="AH109" s="703"/>
      <c r="AI109" s="719"/>
      <c r="AK109" s="23"/>
      <c r="AM109" s="23"/>
    </row>
    <row r="110" spans="1:48" ht="26.25" customHeight="1">
      <c r="B110" s="727"/>
      <c r="C110" s="729"/>
      <c r="D110" s="729"/>
      <c r="E110" s="729"/>
      <c r="F110" s="729"/>
      <c r="G110" s="730"/>
      <c r="H110" s="462"/>
      <c r="I110" s="463"/>
      <c r="J110" s="463"/>
      <c r="K110" s="463"/>
      <c r="L110" s="464"/>
      <c r="M110" s="464"/>
      <c r="N110" s="464"/>
      <c r="O110" s="464"/>
      <c r="P110" s="464" t="s">
        <v>338</v>
      </c>
      <c r="Q110" s="465">
        <v>0</v>
      </c>
      <c r="R110" s="711">
        <v>500</v>
      </c>
      <c r="S110" s="711"/>
      <c r="T110" s="468">
        <f>AB80</f>
        <v>0</v>
      </c>
      <c r="U110" s="466"/>
      <c r="V110" s="472">
        <f>T110*R110*Q110</f>
        <v>0</v>
      </c>
      <c r="W110" s="467"/>
      <c r="X110" s="718">
        <v>0</v>
      </c>
      <c r="Y110" s="703"/>
      <c r="Z110" s="704"/>
      <c r="AA110" s="702">
        <v>0</v>
      </c>
      <c r="AB110" s="703"/>
      <c r="AC110" s="704"/>
      <c r="AD110" s="702">
        <v>0</v>
      </c>
      <c r="AE110" s="703"/>
      <c r="AF110" s="704"/>
      <c r="AG110" s="702">
        <f>V110</f>
        <v>0</v>
      </c>
      <c r="AH110" s="703"/>
      <c r="AI110" s="719"/>
      <c r="AM110" s="23"/>
    </row>
    <row r="111" spans="1:48" ht="26.25" customHeight="1">
      <c r="B111" s="727"/>
      <c r="C111" s="729"/>
      <c r="D111" s="729"/>
      <c r="E111" s="729"/>
      <c r="F111" s="729"/>
      <c r="G111" s="730"/>
      <c r="H111" s="462"/>
      <c r="I111" s="463"/>
      <c r="J111" s="463"/>
      <c r="K111" s="463"/>
      <c r="L111" s="464"/>
      <c r="M111" s="464"/>
      <c r="N111" s="464"/>
      <c r="O111" s="464"/>
      <c r="P111" s="464" t="s">
        <v>647</v>
      </c>
      <c r="Q111" s="465">
        <f>AF80</f>
        <v>0</v>
      </c>
      <c r="R111" s="711">
        <v>1000</v>
      </c>
      <c r="S111" s="711"/>
      <c r="T111" s="468">
        <f>AB80</f>
        <v>0</v>
      </c>
      <c r="U111" s="466"/>
      <c r="V111" s="472">
        <f>T111*R111*Q111</f>
        <v>0</v>
      </c>
      <c r="W111" s="467"/>
      <c r="X111" s="718">
        <v>0</v>
      </c>
      <c r="Y111" s="703"/>
      <c r="Z111" s="704"/>
      <c r="AA111" s="702">
        <v>0</v>
      </c>
      <c r="AB111" s="703"/>
      <c r="AC111" s="704"/>
      <c r="AD111" s="702">
        <v>0</v>
      </c>
      <c r="AE111" s="703"/>
      <c r="AF111" s="704"/>
      <c r="AG111" s="702">
        <f>V111</f>
        <v>0</v>
      </c>
      <c r="AH111" s="703"/>
      <c r="AI111" s="719"/>
    </row>
    <row r="112" spans="1:48" ht="26.25" customHeight="1">
      <c r="B112" s="727"/>
      <c r="C112" s="729"/>
      <c r="D112" s="729"/>
      <c r="E112" s="729"/>
      <c r="F112" s="729"/>
      <c r="G112" s="730"/>
      <c r="H112" s="469"/>
      <c r="I112" s="470"/>
      <c r="J112" s="470"/>
      <c r="K112" s="470"/>
      <c r="L112" s="471"/>
      <c r="M112" s="471"/>
      <c r="N112" s="471"/>
      <c r="O112" s="471"/>
      <c r="P112" s="471" t="s">
        <v>204</v>
      </c>
      <c r="Q112" s="465">
        <f>AF80</f>
        <v>0</v>
      </c>
      <c r="R112" s="705">
        <v>100</v>
      </c>
      <c r="S112" s="705"/>
      <c r="T112" s="468">
        <f>AB80</f>
        <v>0</v>
      </c>
      <c r="U112" s="466"/>
      <c r="V112" s="472">
        <f>Q112*R112*T112</f>
        <v>0</v>
      </c>
      <c r="W112" s="467"/>
      <c r="X112" s="706">
        <v>0</v>
      </c>
      <c r="Y112" s="707"/>
      <c r="Z112" s="708"/>
      <c r="AA112" s="709">
        <f>V112</f>
        <v>0</v>
      </c>
      <c r="AB112" s="707"/>
      <c r="AC112" s="708"/>
      <c r="AD112" s="709">
        <v>0</v>
      </c>
      <c r="AE112" s="707"/>
      <c r="AF112" s="708"/>
      <c r="AG112" s="702">
        <f>V112</f>
        <v>0</v>
      </c>
      <c r="AH112" s="703"/>
      <c r="AI112" s="719"/>
    </row>
    <row r="113" spans="2:43" ht="26.25" customHeight="1">
      <c r="B113" s="728"/>
      <c r="C113" s="729"/>
      <c r="D113" s="729"/>
      <c r="E113" s="729"/>
      <c r="F113" s="729"/>
      <c r="G113" s="730"/>
      <c r="H113" s="462"/>
      <c r="I113" s="473"/>
      <c r="J113" s="473"/>
      <c r="K113" s="473"/>
      <c r="L113" s="474"/>
      <c r="M113" s="474"/>
      <c r="N113" s="474"/>
      <c r="O113" s="474"/>
      <c r="P113" s="475"/>
      <c r="Q113" s="476"/>
      <c r="R113" s="474"/>
      <c r="S113" s="477"/>
      <c r="T113" s="478" t="s">
        <v>61</v>
      </c>
      <c r="U113" s="479"/>
      <c r="V113" s="480">
        <f>+SUM(V107:V112)</f>
        <v>0</v>
      </c>
      <c r="W113" s="481"/>
      <c r="X113" s="996">
        <f>+SUM(X107:Z112)</f>
        <v>0</v>
      </c>
      <c r="Y113" s="997"/>
      <c r="Z113" s="998"/>
      <c r="AA113" s="999">
        <f>+SUM(AA107:AC112)</f>
        <v>0</v>
      </c>
      <c r="AB113" s="997"/>
      <c r="AC113" s="998"/>
      <c r="AD113" s="999">
        <f>+SUM(AD107:AF112)</f>
        <v>0</v>
      </c>
      <c r="AE113" s="997"/>
      <c r="AF113" s="998"/>
      <c r="AG113" s="999">
        <f>+SUM(AG107:AI112)</f>
        <v>0</v>
      </c>
      <c r="AH113" s="997"/>
      <c r="AI113" s="1000"/>
      <c r="AM113" s="23"/>
    </row>
    <row r="114" spans="2:43" ht="26.25" customHeight="1">
      <c r="B114" s="726" t="s">
        <v>37</v>
      </c>
      <c r="C114" s="729" t="str">
        <f>+IF(Q81=0,"",Q81)</f>
        <v/>
      </c>
      <c r="D114" s="729"/>
      <c r="E114" s="729"/>
      <c r="F114" s="729"/>
      <c r="G114" s="730"/>
      <c r="H114" s="482"/>
      <c r="I114" s="483"/>
      <c r="J114" s="483"/>
      <c r="K114" s="483"/>
      <c r="L114" s="484"/>
      <c r="M114" s="484"/>
      <c r="N114" s="484"/>
      <c r="O114" s="484"/>
      <c r="P114" s="484" t="s">
        <v>337</v>
      </c>
      <c r="Q114" s="465">
        <f>AF81</f>
        <v>0</v>
      </c>
      <c r="R114" s="711">
        <v>1200</v>
      </c>
      <c r="S114" s="711"/>
      <c r="T114" s="485"/>
      <c r="U114" s="466"/>
      <c r="V114" s="472">
        <f>R114*Q114</f>
        <v>0</v>
      </c>
      <c r="W114" s="467"/>
      <c r="X114" s="718">
        <v>0</v>
      </c>
      <c r="Y114" s="703"/>
      <c r="Z114" s="704"/>
      <c r="AA114" s="702">
        <v>0</v>
      </c>
      <c r="AB114" s="703"/>
      <c r="AC114" s="704"/>
      <c r="AD114" s="702">
        <v>0</v>
      </c>
      <c r="AE114" s="703"/>
      <c r="AF114" s="704"/>
      <c r="AG114" s="702">
        <f>V114</f>
        <v>0</v>
      </c>
      <c r="AH114" s="703"/>
      <c r="AI114" s="719"/>
      <c r="AM114" s="23"/>
      <c r="AQ114" s="23"/>
    </row>
    <row r="115" spans="2:43" ht="26.25" customHeight="1">
      <c r="B115" s="727"/>
      <c r="C115" s="729"/>
      <c r="D115" s="729"/>
      <c r="E115" s="729"/>
      <c r="F115" s="729"/>
      <c r="G115" s="730"/>
      <c r="H115" s="462"/>
      <c r="I115" s="463"/>
      <c r="J115" s="463"/>
      <c r="K115" s="463"/>
      <c r="L115" s="464"/>
      <c r="M115" s="464"/>
      <c r="N115" s="464"/>
      <c r="O115" s="464"/>
      <c r="P115" s="464" t="s">
        <v>176</v>
      </c>
      <c r="Q115" s="465">
        <f>AF81</f>
        <v>0</v>
      </c>
      <c r="R115" s="711">
        <v>9</v>
      </c>
      <c r="S115" s="711"/>
      <c r="T115" s="468">
        <f>AB81</f>
        <v>0</v>
      </c>
      <c r="U115" s="466"/>
      <c r="V115" s="472">
        <f>T115*R115*Q115</f>
        <v>0</v>
      </c>
      <c r="W115" s="467"/>
      <c r="X115" s="718">
        <v>0</v>
      </c>
      <c r="Y115" s="703"/>
      <c r="Z115" s="704"/>
      <c r="AA115" s="702">
        <v>0</v>
      </c>
      <c r="AB115" s="703"/>
      <c r="AC115" s="704"/>
      <c r="AD115" s="702">
        <v>0</v>
      </c>
      <c r="AE115" s="703"/>
      <c r="AF115" s="704"/>
      <c r="AG115" s="702">
        <f>V115</f>
        <v>0</v>
      </c>
      <c r="AH115" s="703"/>
      <c r="AI115" s="719"/>
      <c r="AM115" s="23"/>
    </row>
    <row r="116" spans="2:43" ht="26.25" customHeight="1">
      <c r="B116" s="727"/>
      <c r="C116" s="729"/>
      <c r="D116" s="729"/>
      <c r="E116" s="729"/>
      <c r="F116" s="729"/>
      <c r="G116" s="730"/>
      <c r="H116" s="462"/>
      <c r="I116" s="463"/>
      <c r="J116" s="463"/>
      <c r="K116" s="463"/>
      <c r="L116" s="464"/>
      <c r="M116" s="464"/>
      <c r="N116" s="464"/>
      <c r="O116" s="464"/>
      <c r="P116" s="484" t="s">
        <v>205</v>
      </c>
      <c r="Q116" s="465">
        <f>AF81</f>
        <v>0</v>
      </c>
      <c r="R116" s="711">
        <v>165</v>
      </c>
      <c r="S116" s="711"/>
      <c r="T116" s="468">
        <f>AB81</f>
        <v>0</v>
      </c>
      <c r="U116" s="466"/>
      <c r="V116" s="472">
        <f>T116*R116*Q116</f>
        <v>0</v>
      </c>
      <c r="W116" s="467"/>
      <c r="X116" s="718">
        <v>0</v>
      </c>
      <c r="Y116" s="703"/>
      <c r="Z116" s="704"/>
      <c r="AA116" s="702">
        <v>0</v>
      </c>
      <c r="AB116" s="703"/>
      <c r="AC116" s="704"/>
      <c r="AD116" s="702">
        <v>0</v>
      </c>
      <c r="AE116" s="703"/>
      <c r="AF116" s="704"/>
      <c r="AG116" s="702">
        <f>V116</f>
        <v>0</v>
      </c>
      <c r="AH116" s="703"/>
      <c r="AI116" s="719"/>
      <c r="AK116" s="23"/>
      <c r="AM116" s="23"/>
    </row>
    <row r="117" spans="2:43" ht="26.25" customHeight="1">
      <c r="B117" s="727"/>
      <c r="C117" s="729"/>
      <c r="D117" s="729"/>
      <c r="E117" s="729"/>
      <c r="F117" s="729"/>
      <c r="G117" s="730"/>
      <c r="H117" s="462"/>
      <c r="I117" s="463"/>
      <c r="J117" s="463"/>
      <c r="K117" s="463"/>
      <c r="L117" s="464"/>
      <c r="M117" s="464"/>
      <c r="N117" s="464"/>
      <c r="O117" s="464"/>
      <c r="P117" s="464" t="s">
        <v>338</v>
      </c>
      <c r="Q117" s="465">
        <v>0</v>
      </c>
      <c r="R117" s="711">
        <v>500</v>
      </c>
      <c r="S117" s="711"/>
      <c r="T117" s="468">
        <f>AB81</f>
        <v>0</v>
      </c>
      <c r="U117" s="466"/>
      <c r="V117" s="472">
        <f>T117*R117*Q117</f>
        <v>0</v>
      </c>
      <c r="W117" s="467"/>
      <c r="X117" s="718">
        <v>0</v>
      </c>
      <c r="Y117" s="703"/>
      <c r="Z117" s="704"/>
      <c r="AA117" s="702">
        <v>0</v>
      </c>
      <c r="AB117" s="703"/>
      <c r="AC117" s="704"/>
      <c r="AD117" s="702">
        <v>0</v>
      </c>
      <c r="AE117" s="703"/>
      <c r="AF117" s="704"/>
      <c r="AG117" s="702">
        <f>V117</f>
        <v>0</v>
      </c>
      <c r="AH117" s="703"/>
      <c r="AI117" s="719"/>
      <c r="AM117" s="23"/>
    </row>
    <row r="118" spans="2:43" ht="26.25" customHeight="1">
      <c r="B118" s="727"/>
      <c r="C118" s="729"/>
      <c r="D118" s="729"/>
      <c r="E118" s="729"/>
      <c r="F118" s="729"/>
      <c r="G118" s="730"/>
      <c r="H118" s="462"/>
      <c r="I118" s="463"/>
      <c r="J118" s="463"/>
      <c r="K118" s="463"/>
      <c r="L118" s="463"/>
      <c r="M118" s="464"/>
      <c r="N118" s="464"/>
      <c r="O118" s="464"/>
      <c r="P118" s="464" t="s">
        <v>647</v>
      </c>
      <c r="Q118" s="465">
        <f>AF81</f>
        <v>0</v>
      </c>
      <c r="R118" s="711">
        <v>1000</v>
      </c>
      <c r="S118" s="711"/>
      <c r="T118" s="468">
        <f>AB81</f>
        <v>0</v>
      </c>
      <c r="U118" s="466"/>
      <c r="V118" s="472">
        <f>T118*R118</f>
        <v>0</v>
      </c>
      <c r="W118" s="467"/>
      <c r="X118" s="718">
        <v>0</v>
      </c>
      <c r="Y118" s="703"/>
      <c r="Z118" s="704"/>
      <c r="AA118" s="702">
        <v>0</v>
      </c>
      <c r="AB118" s="703"/>
      <c r="AC118" s="704"/>
      <c r="AD118" s="702">
        <v>0</v>
      </c>
      <c r="AE118" s="703"/>
      <c r="AF118" s="704"/>
      <c r="AG118" s="702">
        <v>0</v>
      </c>
      <c r="AH118" s="703"/>
      <c r="AI118" s="719"/>
    </row>
    <row r="119" spans="2:43" ht="26.25" customHeight="1">
      <c r="B119" s="727"/>
      <c r="C119" s="729"/>
      <c r="D119" s="729"/>
      <c r="E119" s="729"/>
      <c r="F119" s="729"/>
      <c r="G119" s="730"/>
      <c r="H119" s="469"/>
      <c r="I119" s="470"/>
      <c r="J119" s="470"/>
      <c r="K119" s="470"/>
      <c r="L119" s="471"/>
      <c r="M119" s="471"/>
      <c r="N119" s="471"/>
      <c r="O119" s="471"/>
      <c r="P119" s="471" t="s">
        <v>204</v>
      </c>
      <c r="Q119" s="465">
        <f>AF81</f>
        <v>0</v>
      </c>
      <c r="R119" s="705">
        <v>100</v>
      </c>
      <c r="S119" s="705"/>
      <c r="T119" s="468">
        <f>AB81</f>
        <v>0</v>
      </c>
      <c r="U119" s="486"/>
      <c r="V119" s="472">
        <f>Q119*R119*T119</f>
        <v>0</v>
      </c>
      <c r="W119" s="487"/>
      <c r="X119" s="718">
        <v>0</v>
      </c>
      <c r="Y119" s="703"/>
      <c r="Z119" s="704"/>
      <c r="AA119" s="709">
        <f>V119</f>
        <v>0</v>
      </c>
      <c r="AB119" s="707"/>
      <c r="AC119" s="708"/>
      <c r="AD119" s="709">
        <v>0</v>
      </c>
      <c r="AE119" s="707"/>
      <c r="AF119" s="708"/>
      <c r="AG119" s="709">
        <v>0</v>
      </c>
      <c r="AH119" s="707"/>
      <c r="AI119" s="710"/>
    </row>
    <row r="120" spans="2:43" ht="26.25" customHeight="1">
      <c r="B120" s="728"/>
      <c r="C120" s="729"/>
      <c r="D120" s="729"/>
      <c r="E120" s="729"/>
      <c r="F120" s="729"/>
      <c r="G120" s="730"/>
      <c r="H120" s="462"/>
      <c r="I120" s="473"/>
      <c r="J120" s="473"/>
      <c r="K120" s="473"/>
      <c r="L120" s="474"/>
      <c r="M120" s="474"/>
      <c r="N120" s="474"/>
      <c r="O120" s="474"/>
      <c r="P120" s="475"/>
      <c r="Q120" s="476"/>
      <c r="R120" s="474"/>
      <c r="S120" s="488"/>
      <c r="T120" s="478" t="s">
        <v>62</v>
      </c>
      <c r="U120" s="488"/>
      <c r="V120" s="489">
        <f>+SUM(U114:W119)</f>
        <v>0</v>
      </c>
      <c r="W120" s="490"/>
      <c r="X120" s="996">
        <f>+SUM(X114:Z119)</f>
        <v>0</v>
      </c>
      <c r="Y120" s="997"/>
      <c r="Z120" s="998"/>
      <c r="AA120" s="999">
        <f>+SUM(AA114:AC119)</f>
        <v>0</v>
      </c>
      <c r="AB120" s="997"/>
      <c r="AC120" s="998"/>
      <c r="AD120" s="999">
        <f>+SUM(AD114:AF119)</f>
        <v>0</v>
      </c>
      <c r="AE120" s="997"/>
      <c r="AF120" s="998"/>
      <c r="AG120" s="999">
        <f>+SUM(AG114:AI119)</f>
        <v>0</v>
      </c>
      <c r="AH120" s="997"/>
      <c r="AI120" s="1000"/>
      <c r="AM120" s="23"/>
    </row>
    <row r="121" spans="2:43" ht="26.25" customHeight="1">
      <c r="B121" s="726" t="s">
        <v>38</v>
      </c>
      <c r="C121" s="729" t="str">
        <f>+IF(Q82=0,"",Q82)</f>
        <v/>
      </c>
      <c r="D121" s="729"/>
      <c r="E121" s="729"/>
      <c r="F121" s="729"/>
      <c r="G121" s="730"/>
      <c r="H121" s="482"/>
      <c r="I121" s="483"/>
      <c r="J121" s="483"/>
      <c r="K121" s="483"/>
      <c r="L121" s="484"/>
      <c r="M121" s="484"/>
      <c r="N121" s="484"/>
      <c r="O121" s="484"/>
      <c r="P121" s="484" t="s">
        <v>337</v>
      </c>
      <c r="Q121" s="465">
        <f>AF82</f>
        <v>0</v>
      </c>
      <c r="R121" s="711">
        <v>1200</v>
      </c>
      <c r="S121" s="711"/>
      <c r="T121" s="485"/>
      <c r="U121" s="491"/>
      <c r="V121" s="472">
        <f>R121*Q121</f>
        <v>0</v>
      </c>
      <c r="W121" s="492"/>
      <c r="X121" s="706">
        <v>0</v>
      </c>
      <c r="Y121" s="707"/>
      <c r="Z121" s="708"/>
      <c r="AA121" s="709">
        <f>V121</f>
        <v>0</v>
      </c>
      <c r="AB121" s="707"/>
      <c r="AC121" s="708"/>
      <c r="AD121" s="709">
        <v>0</v>
      </c>
      <c r="AE121" s="707"/>
      <c r="AF121" s="708"/>
      <c r="AG121" s="709">
        <v>0</v>
      </c>
      <c r="AH121" s="707"/>
      <c r="AI121" s="710"/>
    </row>
    <row r="122" spans="2:43" ht="26.25" customHeight="1">
      <c r="B122" s="727"/>
      <c r="C122" s="729"/>
      <c r="D122" s="729"/>
      <c r="E122" s="729"/>
      <c r="F122" s="729"/>
      <c r="G122" s="730"/>
      <c r="H122" s="462"/>
      <c r="I122" s="463"/>
      <c r="J122" s="463"/>
      <c r="K122" s="463"/>
      <c r="L122" s="464"/>
      <c r="M122" s="464"/>
      <c r="N122" s="464"/>
      <c r="O122" s="464"/>
      <c r="P122" s="464" t="s">
        <v>176</v>
      </c>
      <c r="Q122" s="465">
        <f>AF82</f>
        <v>0</v>
      </c>
      <c r="R122" s="711">
        <v>9</v>
      </c>
      <c r="S122" s="711"/>
      <c r="T122" s="468">
        <f>AB82</f>
        <v>0</v>
      </c>
      <c r="U122" s="466"/>
      <c r="V122" s="472">
        <f>T122*R122*Q122</f>
        <v>0</v>
      </c>
      <c r="W122" s="467"/>
      <c r="X122" s="706">
        <v>0</v>
      </c>
      <c r="Y122" s="707"/>
      <c r="Z122" s="708"/>
      <c r="AA122" s="709">
        <f>V122</f>
        <v>0</v>
      </c>
      <c r="AB122" s="707"/>
      <c r="AC122" s="708"/>
      <c r="AD122" s="709">
        <v>0</v>
      </c>
      <c r="AE122" s="707"/>
      <c r="AF122" s="708"/>
      <c r="AG122" s="709">
        <v>0</v>
      </c>
      <c r="AH122" s="707"/>
      <c r="AI122" s="710"/>
    </row>
    <row r="123" spans="2:43" ht="26.25" customHeight="1">
      <c r="B123" s="727"/>
      <c r="C123" s="729"/>
      <c r="D123" s="729"/>
      <c r="E123" s="729"/>
      <c r="F123" s="729"/>
      <c r="G123" s="730"/>
      <c r="H123" s="462"/>
      <c r="I123" s="463"/>
      <c r="J123" s="463"/>
      <c r="K123" s="463"/>
      <c r="L123" s="464"/>
      <c r="M123" s="464"/>
      <c r="N123" s="464"/>
      <c r="O123" s="464"/>
      <c r="P123" s="484" t="s">
        <v>205</v>
      </c>
      <c r="Q123" s="465">
        <f>AF82</f>
        <v>0</v>
      </c>
      <c r="R123" s="711">
        <v>165</v>
      </c>
      <c r="S123" s="711"/>
      <c r="T123" s="468">
        <f>AB82</f>
        <v>0</v>
      </c>
      <c r="U123" s="466"/>
      <c r="V123" s="472">
        <f>T123*R123*Q123</f>
        <v>0</v>
      </c>
      <c r="W123" s="467"/>
      <c r="X123" s="706">
        <f>V123</f>
        <v>0</v>
      </c>
      <c r="Y123" s="707"/>
      <c r="Z123" s="708"/>
      <c r="AA123" s="709">
        <v>0</v>
      </c>
      <c r="AB123" s="707"/>
      <c r="AC123" s="708"/>
      <c r="AD123" s="709">
        <v>0</v>
      </c>
      <c r="AE123" s="707"/>
      <c r="AF123" s="708"/>
      <c r="AG123" s="709">
        <v>0</v>
      </c>
      <c r="AH123" s="707"/>
      <c r="AI123" s="710"/>
    </row>
    <row r="124" spans="2:43" ht="26.25" customHeight="1">
      <c r="B124" s="727"/>
      <c r="C124" s="729"/>
      <c r="D124" s="729"/>
      <c r="E124" s="729"/>
      <c r="F124" s="729"/>
      <c r="G124" s="730"/>
      <c r="H124" s="462"/>
      <c r="I124" s="463"/>
      <c r="J124" s="463"/>
      <c r="K124" s="463"/>
      <c r="L124" s="464"/>
      <c r="M124" s="464"/>
      <c r="N124" s="464"/>
      <c r="O124" s="464"/>
      <c r="P124" s="464" t="s">
        <v>338</v>
      </c>
      <c r="Q124" s="465">
        <v>0</v>
      </c>
      <c r="R124" s="711">
        <v>500</v>
      </c>
      <c r="S124" s="711"/>
      <c r="T124" s="468">
        <f>AB82</f>
        <v>0</v>
      </c>
      <c r="U124" s="466"/>
      <c r="V124" s="472">
        <f>T124*R124*Q124</f>
        <v>0</v>
      </c>
      <c r="W124" s="467"/>
      <c r="X124" s="706">
        <v>0</v>
      </c>
      <c r="Y124" s="707"/>
      <c r="Z124" s="708"/>
      <c r="AA124" s="709">
        <v>0</v>
      </c>
      <c r="AB124" s="707"/>
      <c r="AC124" s="708"/>
      <c r="AD124" s="709">
        <v>0</v>
      </c>
      <c r="AE124" s="707"/>
      <c r="AF124" s="708"/>
      <c r="AG124" s="709">
        <v>0</v>
      </c>
      <c r="AH124" s="707"/>
      <c r="AI124" s="710"/>
    </row>
    <row r="125" spans="2:43" ht="26.25" customHeight="1">
      <c r="B125" s="727"/>
      <c r="C125" s="729"/>
      <c r="D125" s="729"/>
      <c r="E125" s="729"/>
      <c r="F125" s="729"/>
      <c r="G125" s="730"/>
      <c r="H125" s="462"/>
      <c r="I125" s="463"/>
      <c r="J125" s="463"/>
      <c r="K125" s="463"/>
      <c r="L125" s="464"/>
      <c r="M125" s="464"/>
      <c r="N125" s="464"/>
      <c r="O125" s="464"/>
      <c r="P125" s="464" t="s">
        <v>647</v>
      </c>
      <c r="Q125" s="465">
        <f>AF82</f>
        <v>0</v>
      </c>
      <c r="R125" s="711">
        <v>1000</v>
      </c>
      <c r="S125" s="711"/>
      <c r="T125" s="468">
        <f>AB82</f>
        <v>0</v>
      </c>
      <c r="U125" s="466"/>
      <c r="V125" s="472">
        <f>T125*R125*Q125</f>
        <v>0</v>
      </c>
      <c r="W125" s="467"/>
      <c r="X125" s="706">
        <f>V125/2</f>
        <v>0</v>
      </c>
      <c r="Y125" s="707"/>
      <c r="Z125" s="708"/>
      <c r="AA125" s="709">
        <v>0</v>
      </c>
      <c r="AB125" s="707"/>
      <c r="AC125" s="708"/>
      <c r="AD125" s="709">
        <v>0</v>
      </c>
      <c r="AE125" s="707"/>
      <c r="AF125" s="708"/>
      <c r="AG125" s="709">
        <v>0</v>
      </c>
      <c r="AH125" s="707"/>
      <c r="AI125" s="710"/>
    </row>
    <row r="126" spans="2:43" ht="26.25" customHeight="1">
      <c r="B126" s="727"/>
      <c r="C126" s="729"/>
      <c r="D126" s="729"/>
      <c r="E126" s="729"/>
      <c r="F126" s="729"/>
      <c r="G126" s="730"/>
      <c r="H126" s="469"/>
      <c r="I126" s="470"/>
      <c r="J126" s="470"/>
      <c r="K126" s="470"/>
      <c r="L126" s="471"/>
      <c r="M126" s="471"/>
      <c r="N126" s="471"/>
      <c r="O126" s="471"/>
      <c r="P126" s="471" t="s">
        <v>204</v>
      </c>
      <c r="Q126" s="465">
        <f>AF82</f>
        <v>0</v>
      </c>
      <c r="R126" s="705">
        <v>100</v>
      </c>
      <c r="S126" s="705"/>
      <c r="T126" s="468">
        <f>AB82</f>
        <v>0</v>
      </c>
      <c r="U126" s="466"/>
      <c r="V126" s="472">
        <f>Q126*R126*T126</f>
        <v>0</v>
      </c>
      <c r="W126" s="467"/>
      <c r="X126" s="706">
        <v>0</v>
      </c>
      <c r="Y126" s="707"/>
      <c r="Z126" s="708"/>
      <c r="AA126" s="709">
        <f>V126</f>
        <v>0</v>
      </c>
      <c r="AB126" s="707"/>
      <c r="AC126" s="708"/>
      <c r="AD126" s="709">
        <v>0</v>
      </c>
      <c r="AE126" s="707"/>
      <c r="AF126" s="708"/>
      <c r="AG126" s="709">
        <v>0</v>
      </c>
      <c r="AH126" s="707"/>
      <c r="AI126" s="710"/>
    </row>
    <row r="127" spans="2:43" ht="26.25" customHeight="1">
      <c r="B127" s="728"/>
      <c r="C127" s="729"/>
      <c r="D127" s="729"/>
      <c r="E127" s="729"/>
      <c r="F127" s="729"/>
      <c r="G127" s="730"/>
      <c r="H127" s="493"/>
      <c r="I127" s="494"/>
      <c r="J127" s="494"/>
      <c r="K127" s="494"/>
      <c r="L127" s="495"/>
      <c r="M127" s="495"/>
      <c r="N127" s="495"/>
      <c r="O127" s="495"/>
      <c r="P127" s="496"/>
      <c r="Q127" s="497"/>
      <c r="R127" s="495"/>
      <c r="S127" s="495"/>
      <c r="T127" s="498" t="s">
        <v>177</v>
      </c>
      <c r="U127" s="488"/>
      <c r="V127" s="489">
        <f>+SUM(V121:V126)</f>
        <v>0</v>
      </c>
      <c r="W127" s="490"/>
      <c r="X127" s="996">
        <f>+SUM(X121:Z126)</f>
        <v>0</v>
      </c>
      <c r="Y127" s="997"/>
      <c r="Z127" s="998"/>
      <c r="AA127" s="999">
        <f>+SUM(AA121:AC126)</f>
        <v>0</v>
      </c>
      <c r="AB127" s="997"/>
      <c r="AC127" s="998"/>
      <c r="AD127" s="999">
        <f>+SUM(AD121:AF126)</f>
        <v>0</v>
      </c>
      <c r="AE127" s="997"/>
      <c r="AF127" s="998"/>
      <c r="AG127" s="999">
        <f>+SUM(AG121:AI126)</f>
        <v>0</v>
      </c>
      <c r="AH127" s="997"/>
      <c r="AI127" s="1000"/>
    </row>
    <row r="128" spans="2:43" ht="26.25" customHeight="1">
      <c r="B128" s="726" t="s">
        <v>689</v>
      </c>
      <c r="C128" s="729" t="str">
        <f>+IF(Q83=0,"",Q83)</f>
        <v/>
      </c>
      <c r="D128" s="729"/>
      <c r="E128" s="729"/>
      <c r="F128" s="729"/>
      <c r="G128" s="730"/>
      <c r="H128" s="482"/>
      <c r="I128" s="483"/>
      <c r="J128" s="483"/>
      <c r="K128" s="483"/>
      <c r="L128" s="484"/>
      <c r="M128" s="484"/>
      <c r="N128" s="484"/>
      <c r="O128" s="484"/>
      <c r="P128" s="484" t="s">
        <v>337</v>
      </c>
      <c r="Q128" s="465">
        <f>AF83</f>
        <v>0</v>
      </c>
      <c r="R128" s="711">
        <v>1200</v>
      </c>
      <c r="S128" s="711"/>
      <c r="T128" s="485"/>
      <c r="U128" s="491"/>
      <c r="V128" s="499">
        <f>Q128*R128</f>
        <v>0</v>
      </c>
      <c r="W128" s="492"/>
      <c r="X128" s="706">
        <v>0</v>
      </c>
      <c r="Y128" s="707"/>
      <c r="Z128" s="708"/>
      <c r="AA128" s="709">
        <v>0</v>
      </c>
      <c r="AB128" s="707"/>
      <c r="AC128" s="708"/>
      <c r="AD128" s="709">
        <v>0</v>
      </c>
      <c r="AE128" s="707"/>
      <c r="AF128" s="708"/>
      <c r="AG128" s="709">
        <v>0</v>
      </c>
      <c r="AH128" s="707"/>
      <c r="AI128" s="710"/>
    </row>
    <row r="129" spans="1:43" ht="26.25" customHeight="1">
      <c r="B129" s="727"/>
      <c r="C129" s="729"/>
      <c r="D129" s="729"/>
      <c r="E129" s="729"/>
      <c r="F129" s="729"/>
      <c r="G129" s="730"/>
      <c r="H129" s="462"/>
      <c r="I129" s="463"/>
      <c r="J129" s="463"/>
      <c r="K129" s="463"/>
      <c r="L129" s="464"/>
      <c r="M129" s="464"/>
      <c r="N129" s="464"/>
      <c r="O129" s="464"/>
      <c r="P129" s="464" t="s">
        <v>176</v>
      </c>
      <c r="Q129" s="465">
        <f>AF83</f>
        <v>0</v>
      </c>
      <c r="R129" s="711">
        <v>9</v>
      </c>
      <c r="S129" s="711"/>
      <c r="T129" s="468">
        <f>AB83</f>
        <v>0</v>
      </c>
      <c r="U129" s="466"/>
      <c r="V129" s="472">
        <f>Q129*R129*T129</f>
        <v>0</v>
      </c>
      <c r="W129" s="467"/>
      <c r="X129" s="706">
        <v>0</v>
      </c>
      <c r="Y129" s="707"/>
      <c r="Z129" s="708"/>
      <c r="AA129" s="709">
        <v>0</v>
      </c>
      <c r="AB129" s="707"/>
      <c r="AC129" s="708"/>
      <c r="AD129" s="709">
        <v>0</v>
      </c>
      <c r="AE129" s="707"/>
      <c r="AF129" s="708"/>
      <c r="AG129" s="709">
        <v>0</v>
      </c>
      <c r="AH129" s="707"/>
      <c r="AI129" s="710"/>
    </row>
    <row r="130" spans="1:43" ht="26.25" customHeight="1">
      <c r="B130" s="727"/>
      <c r="C130" s="729"/>
      <c r="D130" s="729"/>
      <c r="E130" s="729"/>
      <c r="F130" s="729"/>
      <c r="G130" s="730"/>
      <c r="H130" s="462"/>
      <c r="I130" s="463"/>
      <c r="J130" s="463"/>
      <c r="K130" s="463"/>
      <c r="L130" s="464"/>
      <c r="M130" s="464"/>
      <c r="N130" s="464"/>
      <c r="O130" s="464"/>
      <c r="P130" s="484" t="s">
        <v>205</v>
      </c>
      <c r="Q130" s="465">
        <f>AF83</f>
        <v>0</v>
      </c>
      <c r="R130" s="711">
        <v>165</v>
      </c>
      <c r="S130" s="711"/>
      <c r="T130" s="468">
        <f>AB83</f>
        <v>0</v>
      </c>
      <c r="U130" s="466"/>
      <c r="V130" s="472">
        <f>Q130*R130*T130</f>
        <v>0</v>
      </c>
      <c r="W130" s="467"/>
      <c r="X130" s="706">
        <v>0</v>
      </c>
      <c r="Y130" s="707"/>
      <c r="Z130" s="708"/>
      <c r="AA130" s="709">
        <v>0</v>
      </c>
      <c r="AB130" s="707"/>
      <c r="AC130" s="708"/>
      <c r="AD130" s="709">
        <v>0</v>
      </c>
      <c r="AE130" s="707"/>
      <c r="AF130" s="708"/>
      <c r="AG130" s="709">
        <v>0</v>
      </c>
      <c r="AH130" s="707"/>
      <c r="AI130" s="710"/>
    </row>
    <row r="131" spans="1:43" ht="26.25" customHeight="1">
      <c r="B131" s="727"/>
      <c r="C131" s="729"/>
      <c r="D131" s="729"/>
      <c r="E131" s="729"/>
      <c r="F131" s="729"/>
      <c r="G131" s="730"/>
      <c r="H131" s="462"/>
      <c r="I131" s="463"/>
      <c r="J131" s="463"/>
      <c r="K131" s="463"/>
      <c r="L131" s="464"/>
      <c r="M131" s="464"/>
      <c r="N131" s="464"/>
      <c r="O131" s="464"/>
      <c r="P131" s="464" t="s">
        <v>338</v>
      </c>
      <c r="Q131" s="465">
        <v>0</v>
      </c>
      <c r="R131" s="711">
        <v>500</v>
      </c>
      <c r="S131" s="711"/>
      <c r="T131" s="468">
        <f>AB83</f>
        <v>0</v>
      </c>
      <c r="U131" s="466"/>
      <c r="V131" s="472">
        <f>Q131*R131*T131</f>
        <v>0</v>
      </c>
      <c r="W131" s="467"/>
      <c r="X131" s="706">
        <v>0</v>
      </c>
      <c r="Y131" s="707"/>
      <c r="Z131" s="708"/>
      <c r="AA131" s="709">
        <v>0</v>
      </c>
      <c r="AB131" s="707"/>
      <c r="AC131" s="708"/>
      <c r="AD131" s="709">
        <v>0</v>
      </c>
      <c r="AE131" s="707"/>
      <c r="AF131" s="708"/>
      <c r="AG131" s="709">
        <v>0</v>
      </c>
      <c r="AH131" s="707"/>
      <c r="AI131" s="710"/>
    </row>
    <row r="132" spans="1:43" ht="26.25" customHeight="1">
      <c r="B132" s="727"/>
      <c r="C132" s="729"/>
      <c r="D132" s="729"/>
      <c r="E132" s="729"/>
      <c r="F132" s="729"/>
      <c r="G132" s="730"/>
      <c r="H132" s="462"/>
      <c r="I132" s="463"/>
      <c r="J132" s="463"/>
      <c r="K132" s="463"/>
      <c r="L132" s="464"/>
      <c r="M132" s="464"/>
      <c r="N132" s="464"/>
      <c r="O132" s="464"/>
      <c r="P132" s="464" t="s">
        <v>647</v>
      </c>
      <c r="Q132" s="465">
        <f>AF83</f>
        <v>0</v>
      </c>
      <c r="R132" s="711">
        <v>1000</v>
      </c>
      <c r="S132" s="711"/>
      <c r="T132" s="468">
        <f>AB83</f>
        <v>0</v>
      </c>
      <c r="U132" s="466"/>
      <c r="V132" s="472">
        <f>Q132*R132*T132</f>
        <v>0</v>
      </c>
      <c r="W132" s="467"/>
      <c r="X132" s="706">
        <v>0</v>
      </c>
      <c r="Y132" s="707"/>
      <c r="Z132" s="708"/>
      <c r="AA132" s="709">
        <v>0</v>
      </c>
      <c r="AB132" s="707"/>
      <c r="AC132" s="708"/>
      <c r="AD132" s="709">
        <v>0</v>
      </c>
      <c r="AE132" s="707"/>
      <c r="AF132" s="708"/>
      <c r="AG132" s="709">
        <v>0</v>
      </c>
      <c r="AH132" s="707"/>
      <c r="AI132" s="710"/>
    </row>
    <row r="133" spans="1:43" ht="26.25" customHeight="1">
      <c r="B133" s="727"/>
      <c r="C133" s="729"/>
      <c r="D133" s="729"/>
      <c r="E133" s="729"/>
      <c r="F133" s="729"/>
      <c r="G133" s="730"/>
      <c r="H133" s="469"/>
      <c r="I133" s="470"/>
      <c r="J133" s="470"/>
      <c r="K133" s="470"/>
      <c r="L133" s="471"/>
      <c r="M133" s="471"/>
      <c r="N133" s="471"/>
      <c r="O133" s="471"/>
      <c r="P133" s="471" t="s">
        <v>204</v>
      </c>
      <c r="Q133" s="465">
        <f>AF83</f>
        <v>0</v>
      </c>
      <c r="R133" s="705">
        <v>100</v>
      </c>
      <c r="S133" s="705"/>
      <c r="T133" s="468">
        <f>AB83</f>
        <v>0</v>
      </c>
      <c r="U133" s="466"/>
      <c r="V133" s="472">
        <f>Q133*R133*T133</f>
        <v>0</v>
      </c>
      <c r="W133" s="467"/>
      <c r="X133" s="706">
        <v>0</v>
      </c>
      <c r="Y133" s="707"/>
      <c r="Z133" s="708"/>
      <c r="AA133" s="709">
        <f>V133</f>
        <v>0</v>
      </c>
      <c r="AB133" s="707"/>
      <c r="AC133" s="708"/>
      <c r="AD133" s="709">
        <v>0</v>
      </c>
      <c r="AE133" s="707"/>
      <c r="AF133" s="708"/>
      <c r="AG133" s="709">
        <v>0</v>
      </c>
      <c r="AH133" s="707"/>
      <c r="AI133" s="710"/>
    </row>
    <row r="134" spans="1:43" ht="26.25" customHeight="1">
      <c r="B134" s="728"/>
      <c r="C134" s="729"/>
      <c r="D134" s="729"/>
      <c r="E134" s="729"/>
      <c r="F134" s="729"/>
      <c r="G134" s="730"/>
      <c r="H134" s="493"/>
      <c r="I134" s="494"/>
      <c r="J134" s="494"/>
      <c r="K134" s="494"/>
      <c r="L134" s="495"/>
      <c r="M134" s="495"/>
      <c r="N134" s="495"/>
      <c r="O134" s="495"/>
      <c r="P134" s="496"/>
      <c r="Q134" s="497"/>
      <c r="R134" s="495"/>
      <c r="S134" s="495"/>
      <c r="T134" s="498" t="s">
        <v>692</v>
      </c>
      <c r="U134" s="488"/>
      <c r="V134" s="489">
        <f>+SUM(V128:V133)</f>
        <v>0</v>
      </c>
      <c r="W134" s="490"/>
      <c r="X134" s="996">
        <f>+SUM(X128:Z133)</f>
        <v>0</v>
      </c>
      <c r="Y134" s="997"/>
      <c r="Z134" s="998"/>
      <c r="AA134" s="999">
        <f>+SUM(AA128:AC133)</f>
        <v>0</v>
      </c>
      <c r="AB134" s="997"/>
      <c r="AC134" s="998"/>
      <c r="AD134" s="999">
        <f>+SUM(AD128:AF133)</f>
        <v>0</v>
      </c>
      <c r="AE134" s="997"/>
      <c r="AF134" s="998"/>
      <c r="AG134" s="999">
        <f>+SUM(AG128:AI133)</f>
        <v>0</v>
      </c>
      <c r="AH134" s="997"/>
      <c r="AI134" s="1000"/>
    </row>
    <row r="135" spans="1:43" s="114" customFormat="1" ht="26.25" customHeight="1" thickBot="1">
      <c r="A135" s="113"/>
      <c r="B135" s="613"/>
      <c r="C135" s="614"/>
      <c r="D135" s="614"/>
      <c r="E135" s="614"/>
      <c r="F135" s="614"/>
      <c r="G135" s="614"/>
      <c r="H135" s="614"/>
      <c r="I135" s="614"/>
      <c r="J135" s="614"/>
      <c r="K135" s="614"/>
      <c r="L135" s="614"/>
      <c r="M135" s="614"/>
      <c r="N135" s="614"/>
      <c r="O135" s="614"/>
      <c r="P135" s="614"/>
      <c r="Q135" s="615"/>
      <c r="R135" s="616"/>
      <c r="S135" s="616"/>
      <c r="T135" s="617" t="s">
        <v>693</v>
      </c>
      <c r="U135" s="618"/>
      <c r="V135" s="619">
        <f>V113+V120+V134+V127</f>
        <v>0</v>
      </c>
      <c r="W135" s="620"/>
      <c r="X135" s="1001">
        <f>X113++X120+X134+X127</f>
        <v>0</v>
      </c>
      <c r="Y135" s="1002"/>
      <c r="Z135" s="1003"/>
      <c r="AA135" s="1004">
        <f>AA113+AA120+AA134+AA127</f>
        <v>0</v>
      </c>
      <c r="AB135" s="1002"/>
      <c r="AC135" s="1003"/>
      <c r="AD135" s="1004">
        <f>AD134++AD120+AD113+AD127</f>
        <v>0</v>
      </c>
      <c r="AE135" s="1002"/>
      <c r="AF135" s="1003"/>
      <c r="AG135" s="1004">
        <f>AG134+AG120+AG113+AG127</f>
        <v>0</v>
      </c>
      <c r="AH135" s="1002"/>
      <c r="AI135" s="1005"/>
      <c r="AJ135" s="113"/>
      <c r="AK135" s="113"/>
      <c r="AL135" s="113"/>
      <c r="AM135" s="113"/>
      <c r="AN135" s="113"/>
      <c r="AO135" s="113"/>
      <c r="AP135" s="113"/>
      <c r="AQ135" s="113"/>
    </row>
    <row r="136" spans="1:43" ht="26.25" customHeight="1">
      <c r="B136" s="832" t="s">
        <v>40</v>
      </c>
      <c r="C136" s="823" t="str">
        <f>+IF(Q84=0,"",Q84)</f>
        <v/>
      </c>
      <c r="D136" s="823"/>
      <c r="E136" s="823"/>
      <c r="F136" s="823"/>
      <c r="G136" s="824"/>
      <c r="H136" s="621"/>
      <c r="I136" s="622"/>
      <c r="J136" s="622"/>
      <c r="K136" s="622"/>
      <c r="L136" s="623"/>
      <c r="M136" s="623"/>
      <c r="N136" s="623"/>
      <c r="O136" s="623"/>
      <c r="P136" s="623" t="s">
        <v>337</v>
      </c>
      <c r="Q136" s="624">
        <f>AF84</f>
        <v>0</v>
      </c>
      <c r="R136" s="721">
        <v>1200</v>
      </c>
      <c r="S136" s="721"/>
      <c r="T136" s="625"/>
      <c r="U136" s="610"/>
      <c r="V136" s="626">
        <v>0</v>
      </c>
      <c r="W136" s="612"/>
      <c r="X136" s="722">
        <v>0</v>
      </c>
      <c r="Y136" s="723"/>
      <c r="Z136" s="724"/>
      <c r="AA136" s="725">
        <v>0</v>
      </c>
      <c r="AB136" s="723"/>
      <c r="AC136" s="724"/>
      <c r="AD136" s="725">
        <v>0</v>
      </c>
      <c r="AE136" s="723"/>
      <c r="AF136" s="724"/>
      <c r="AG136" s="725">
        <v>0</v>
      </c>
      <c r="AH136" s="723"/>
      <c r="AI136" s="995"/>
    </row>
    <row r="137" spans="1:43" ht="26.25" customHeight="1">
      <c r="B137" s="821"/>
      <c r="C137" s="825"/>
      <c r="D137" s="825"/>
      <c r="E137" s="825"/>
      <c r="F137" s="825"/>
      <c r="G137" s="826"/>
      <c r="H137" s="500"/>
      <c r="I137" s="501"/>
      <c r="J137" s="501"/>
      <c r="K137" s="501"/>
      <c r="L137" s="502"/>
      <c r="M137" s="502"/>
      <c r="N137" s="502"/>
      <c r="O137" s="502"/>
      <c r="P137" s="502" t="s">
        <v>176</v>
      </c>
      <c r="Q137" s="503">
        <f>AF84</f>
        <v>0</v>
      </c>
      <c r="R137" s="711">
        <v>9</v>
      </c>
      <c r="S137" s="711"/>
      <c r="T137" s="504">
        <f>AB84</f>
        <v>0</v>
      </c>
      <c r="U137" s="466"/>
      <c r="V137" s="472">
        <v>0</v>
      </c>
      <c r="W137" s="467"/>
      <c r="X137" s="718">
        <v>0</v>
      </c>
      <c r="Y137" s="703"/>
      <c r="Z137" s="704"/>
      <c r="AA137" s="702">
        <v>0</v>
      </c>
      <c r="AB137" s="703"/>
      <c r="AC137" s="704"/>
      <c r="AD137" s="702">
        <v>0</v>
      </c>
      <c r="AE137" s="703"/>
      <c r="AF137" s="704"/>
      <c r="AG137" s="702">
        <v>0</v>
      </c>
      <c r="AH137" s="703"/>
      <c r="AI137" s="719"/>
    </row>
    <row r="138" spans="1:43" ht="26.25" customHeight="1">
      <c r="B138" s="821"/>
      <c r="C138" s="825"/>
      <c r="D138" s="825"/>
      <c r="E138" s="825"/>
      <c r="F138" s="825"/>
      <c r="G138" s="826"/>
      <c r="H138" s="500"/>
      <c r="I138" s="501"/>
      <c r="J138" s="501"/>
      <c r="K138" s="501"/>
      <c r="L138" s="502"/>
      <c r="M138" s="502"/>
      <c r="N138" s="502"/>
      <c r="O138" s="502"/>
      <c r="P138" s="502" t="s">
        <v>205</v>
      </c>
      <c r="Q138" s="503">
        <f>AF84</f>
        <v>0</v>
      </c>
      <c r="R138" s="711">
        <v>165</v>
      </c>
      <c r="S138" s="711"/>
      <c r="T138" s="504">
        <f>AB84</f>
        <v>0</v>
      </c>
      <c r="U138" s="466"/>
      <c r="V138" s="472">
        <v>0</v>
      </c>
      <c r="W138" s="467"/>
      <c r="X138" s="718">
        <v>0</v>
      </c>
      <c r="Y138" s="703"/>
      <c r="Z138" s="704"/>
      <c r="AA138" s="702">
        <v>0</v>
      </c>
      <c r="AB138" s="703"/>
      <c r="AC138" s="704"/>
      <c r="AD138" s="702">
        <v>0</v>
      </c>
      <c r="AE138" s="703"/>
      <c r="AF138" s="704"/>
      <c r="AG138" s="702">
        <v>0</v>
      </c>
      <c r="AH138" s="703"/>
      <c r="AI138" s="719"/>
    </row>
    <row r="139" spans="1:43" ht="26.25" customHeight="1">
      <c r="B139" s="821"/>
      <c r="C139" s="825"/>
      <c r="D139" s="825"/>
      <c r="E139" s="825"/>
      <c r="F139" s="825"/>
      <c r="G139" s="826"/>
      <c r="H139" s="500"/>
      <c r="I139" s="501"/>
      <c r="J139" s="501"/>
      <c r="K139" s="501"/>
      <c r="L139" s="502"/>
      <c r="M139" s="502"/>
      <c r="N139" s="502"/>
      <c r="O139" s="502"/>
      <c r="P139" s="502" t="s">
        <v>338</v>
      </c>
      <c r="Q139" s="503">
        <f>AF87</f>
        <v>0</v>
      </c>
      <c r="R139" s="711">
        <v>500</v>
      </c>
      <c r="S139" s="711"/>
      <c r="T139" s="504">
        <f>AB84</f>
        <v>0</v>
      </c>
      <c r="U139" s="466"/>
      <c r="V139" s="472">
        <v>0</v>
      </c>
      <c r="W139" s="467"/>
      <c r="X139" s="718">
        <v>0</v>
      </c>
      <c r="Y139" s="703"/>
      <c r="Z139" s="704"/>
      <c r="AA139" s="702">
        <v>0</v>
      </c>
      <c r="AB139" s="703"/>
      <c r="AC139" s="704"/>
      <c r="AD139" s="702">
        <v>0</v>
      </c>
      <c r="AE139" s="703"/>
      <c r="AF139" s="704"/>
      <c r="AG139" s="702">
        <v>0</v>
      </c>
      <c r="AH139" s="703"/>
      <c r="AI139" s="719"/>
    </row>
    <row r="140" spans="1:43" ht="26.25" customHeight="1">
      <c r="B140" s="821"/>
      <c r="C140" s="825"/>
      <c r="D140" s="825"/>
      <c r="E140" s="825"/>
      <c r="F140" s="825"/>
      <c r="G140" s="826"/>
      <c r="H140" s="500"/>
      <c r="I140" s="501"/>
      <c r="J140" s="501"/>
      <c r="K140" s="501"/>
      <c r="L140" s="502"/>
      <c r="M140" s="502"/>
      <c r="N140" s="502"/>
      <c r="O140" s="502"/>
      <c r="P140" s="502" t="s">
        <v>647</v>
      </c>
      <c r="Q140" s="503">
        <f>AF84</f>
        <v>0</v>
      </c>
      <c r="R140" s="711">
        <v>1000</v>
      </c>
      <c r="S140" s="711"/>
      <c r="T140" s="504">
        <f>AB84</f>
        <v>0</v>
      </c>
      <c r="U140" s="466"/>
      <c r="V140" s="472">
        <v>0</v>
      </c>
      <c r="W140" s="467"/>
      <c r="X140" s="718">
        <v>0</v>
      </c>
      <c r="Y140" s="703"/>
      <c r="Z140" s="704"/>
      <c r="AA140" s="702">
        <v>0</v>
      </c>
      <c r="AB140" s="703"/>
      <c r="AC140" s="704"/>
      <c r="AD140" s="702">
        <v>0</v>
      </c>
      <c r="AE140" s="703"/>
      <c r="AF140" s="704"/>
      <c r="AG140" s="702">
        <v>0</v>
      </c>
      <c r="AH140" s="703"/>
      <c r="AI140" s="719"/>
    </row>
    <row r="141" spans="1:43" ht="26.25" customHeight="1">
      <c r="B141" s="821"/>
      <c r="C141" s="825"/>
      <c r="D141" s="825"/>
      <c r="E141" s="825"/>
      <c r="F141" s="825"/>
      <c r="G141" s="826"/>
      <c r="H141" s="500"/>
      <c r="I141" s="501"/>
      <c r="J141" s="501"/>
      <c r="K141" s="501"/>
      <c r="L141" s="502"/>
      <c r="M141" s="502"/>
      <c r="N141" s="502"/>
      <c r="O141" s="502"/>
      <c r="P141" s="502" t="s">
        <v>204</v>
      </c>
      <c r="Q141" s="503">
        <f>AF84</f>
        <v>0</v>
      </c>
      <c r="R141" s="705">
        <v>100</v>
      </c>
      <c r="S141" s="705"/>
      <c r="T141" s="504">
        <f>AB84</f>
        <v>0</v>
      </c>
      <c r="U141" s="466"/>
      <c r="V141" s="472">
        <f>Q141*R141*T141</f>
        <v>0</v>
      </c>
      <c r="W141" s="467"/>
      <c r="X141" s="706">
        <v>0</v>
      </c>
      <c r="Y141" s="707"/>
      <c r="Z141" s="708"/>
      <c r="AA141" s="709">
        <v>0</v>
      </c>
      <c r="AB141" s="707"/>
      <c r="AC141" s="708"/>
      <c r="AD141" s="709">
        <v>0</v>
      </c>
      <c r="AE141" s="707"/>
      <c r="AF141" s="708"/>
      <c r="AG141" s="709">
        <v>0</v>
      </c>
      <c r="AH141" s="707"/>
      <c r="AI141" s="710"/>
    </row>
    <row r="142" spans="1:43" ht="26.25" customHeight="1">
      <c r="B142" s="831"/>
      <c r="C142" s="825"/>
      <c r="D142" s="825"/>
      <c r="E142" s="825"/>
      <c r="F142" s="825"/>
      <c r="G142" s="826"/>
      <c r="H142" s="505"/>
      <c r="I142" s="506"/>
      <c r="J142" s="506"/>
      <c r="K142" s="506"/>
      <c r="L142" s="507"/>
      <c r="M142" s="507"/>
      <c r="N142" s="507"/>
      <c r="O142" s="507"/>
      <c r="P142" s="508"/>
      <c r="Q142" s="509"/>
      <c r="R142" s="510"/>
      <c r="S142" s="510"/>
      <c r="T142" s="511" t="s">
        <v>63</v>
      </c>
      <c r="U142" s="512"/>
      <c r="V142" s="513">
        <f>+SUM(V136:V141)</f>
        <v>0</v>
      </c>
      <c r="W142" s="514"/>
      <c r="X142" s="1006">
        <f>+SUM(X136:Z141)</f>
        <v>0</v>
      </c>
      <c r="Y142" s="1007"/>
      <c r="Z142" s="1007"/>
      <c r="AA142" s="1008">
        <f>+SUM(AA136:AC141)</f>
        <v>0</v>
      </c>
      <c r="AB142" s="1007"/>
      <c r="AC142" s="1007"/>
      <c r="AD142" s="1008">
        <f>+SUM(AD136:AF141)</f>
        <v>0</v>
      </c>
      <c r="AE142" s="1007"/>
      <c r="AF142" s="1007"/>
      <c r="AG142" s="1008">
        <f>+SUM(AG136:AI141)</f>
        <v>0</v>
      </c>
      <c r="AH142" s="1007"/>
      <c r="AI142" s="1009"/>
    </row>
    <row r="143" spans="1:43" ht="26.25" customHeight="1">
      <c r="B143" s="820" t="s">
        <v>41</v>
      </c>
      <c r="C143" s="825" t="str">
        <f>+IF(Q85=0,"",Q85)</f>
        <v/>
      </c>
      <c r="D143" s="825"/>
      <c r="E143" s="825"/>
      <c r="F143" s="825"/>
      <c r="G143" s="826"/>
      <c r="H143" s="500"/>
      <c r="I143" s="501"/>
      <c r="J143" s="501"/>
      <c r="K143" s="501"/>
      <c r="L143" s="502"/>
      <c r="M143" s="502"/>
      <c r="N143" s="502"/>
      <c r="O143" s="502"/>
      <c r="P143" s="502" t="s">
        <v>337</v>
      </c>
      <c r="Q143" s="503">
        <f>AF85</f>
        <v>0</v>
      </c>
      <c r="R143" s="711">
        <v>1200</v>
      </c>
      <c r="S143" s="711"/>
      <c r="T143" s="515"/>
      <c r="U143" s="466"/>
      <c r="V143" s="472">
        <f>Q143*R143</f>
        <v>0</v>
      </c>
      <c r="W143" s="467"/>
      <c r="X143" s="718">
        <v>0</v>
      </c>
      <c r="Y143" s="703"/>
      <c r="Z143" s="704"/>
      <c r="AA143" s="702">
        <f>V143</f>
        <v>0</v>
      </c>
      <c r="AB143" s="703"/>
      <c r="AC143" s="704"/>
      <c r="AD143" s="702">
        <v>0</v>
      </c>
      <c r="AE143" s="703"/>
      <c r="AF143" s="704"/>
      <c r="AG143" s="702">
        <v>0</v>
      </c>
      <c r="AH143" s="703"/>
      <c r="AI143" s="719"/>
    </row>
    <row r="144" spans="1:43" ht="26.25" customHeight="1">
      <c r="B144" s="821"/>
      <c r="C144" s="825"/>
      <c r="D144" s="825"/>
      <c r="E144" s="825"/>
      <c r="F144" s="825"/>
      <c r="G144" s="826"/>
      <c r="H144" s="500"/>
      <c r="I144" s="501"/>
      <c r="J144" s="501"/>
      <c r="K144" s="501"/>
      <c r="L144" s="502"/>
      <c r="M144" s="502"/>
      <c r="N144" s="502"/>
      <c r="O144" s="502"/>
      <c r="P144" s="502" t="s">
        <v>176</v>
      </c>
      <c r="Q144" s="503">
        <f>AF85</f>
        <v>0</v>
      </c>
      <c r="R144" s="711">
        <v>9</v>
      </c>
      <c r="S144" s="711"/>
      <c r="T144" s="504">
        <f>AB85</f>
        <v>0</v>
      </c>
      <c r="U144" s="466"/>
      <c r="V144" s="472">
        <f>Q144*R144*T144</f>
        <v>0</v>
      </c>
      <c r="W144" s="467"/>
      <c r="X144" s="718">
        <v>0</v>
      </c>
      <c r="Y144" s="703"/>
      <c r="Z144" s="704"/>
      <c r="AA144" s="702">
        <f>V144</f>
        <v>0</v>
      </c>
      <c r="AB144" s="703"/>
      <c r="AC144" s="704"/>
      <c r="AD144" s="702">
        <v>0</v>
      </c>
      <c r="AE144" s="703"/>
      <c r="AF144" s="704"/>
      <c r="AG144" s="702">
        <v>0</v>
      </c>
      <c r="AH144" s="703"/>
      <c r="AI144" s="719"/>
    </row>
    <row r="145" spans="2:35" ht="26.25" customHeight="1">
      <c r="B145" s="821"/>
      <c r="C145" s="825"/>
      <c r="D145" s="825"/>
      <c r="E145" s="825"/>
      <c r="F145" s="825"/>
      <c r="G145" s="826"/>
      <c r="H145" s="500"/>
      <c r="I145" s="501"/>
      <c r="J145" s="501"/>
      <c r="K145" s="501"/>
      <c r="L145" s="502"/>
      <c r="M145" s="502"/>
      <c r="N145" s="502"/>
      <c r="O145" s="502"/>
      <c r="P145" s="502" t="s">
        <v>205</v>
      </c>
      <c r="Q145" s="503">
        <f>AF85</f>
        <v>0</v>
      </c>
      <c r="R145" s="711">
        <v>165</v>
      </c>
      <c r="S145" s="711"/>
      <c r="T145" s="504">
        <f>AB85</f>
        <v>0</v>
      </c>
      <c r="U145" s="466"/>
      <c r="V145" s="472">
        <f>Q145*R145*T145</f>
        <v>0</v>
      </c>
      <c r="W145" s="467"/>
      <c r="X145" s="718">
        <f>V145</f>
        <v>0</v>
      </c>
      <c r="Y145" s="703"/>
      <c r="Z145" s="704"/>
      <c r="AA145" s="702">
        <v>0</v>
      </c>
      <c r="AB145" s="703"/>
      <c r="AC145" s="704"/>
      <c r="AD145" s="702">
        <v>0</v>
      </c>
      <c r="AE145" s="703"/>
      <c r="AF145" s="704"/>
      <c r="AG145" s="702">
        <v>0</v>
      </c>
      <c r="AH145" s="703"/>
      <c r="AI145" s="719"/>
    </row>
    <row r="146" spans="2:35" ht="26.25" customHeight="1">
      <c r="B146" s="821"/>
      <c r="C146" s="825"/>
      <c r="D146" s="825"/>
      <c r="E146" s="825"/>
      <c r="F146" s="825"/>
      <c r="G146" s="826"/>
      <c r="H146" s="500"/>
      <c r="I146" s="501"/>
      <c r="J146" s="501"/>
      <c r="K146" s="501"/>
      <c r="L146" s="502"/>
      <c r="M146" s="502"/>
      <c r="N146" s="502"/>
      <c r="O146" s="502"/>
      <c r="P146" s="502" t="s">
        <v>338</v>
      </c>
      <c r="Q146" s="503">
        <v>0</v>
      </c>
      <c r="R146" s="711">
        <v>500</v>
      </c>
      <c r="S146" s="711"/>
      <c r="T146" s="504">
        <f>AB85</f>
        <v>0</v>
      </c>
      <c r="U146" s="466"/>
      <c r="V146" s="472">
        <v>0</v>
      </c>
      <c r="W146" s="467"/>
      <c r="X146" s="718">
        <v>0</v>
      </c>
      <c r="Y146" s="703"/>
      <c r="Z146" s="704"/>
      <c r="AA146" s="702">
        <v>0</v>
      </c>
      <c r="AB146" s="703"/>
      <c r="AC146" s="704"/>
      <c r="AD146" s="702">
        <v>0</v>
      </c>
      <c r="AE146" s="703"/>
      <c r="AF146" s="704"/>
      <c r="AG146" s="702">
        <v>0</v>
      </c>
      <c r="AH146" s="703"/>
      <c r="AI146" s="719"/>
    </row>
    <row r="147" spans="2:35" ht="26.25" customHeight="1">
      <c r="B147" s="821"/>
      <c r="C147" s="825"/>
      <c r="D147" s="825"/>
      <c r="E147" s="825"/>
      <c r="F147" s="825"/>
      <c r="G147" s="826"/>
      <c r="H147" s="500"/>
      <c r="I147" s="501"/>
      <c r="J147" s="501"/>
      <c r="K147" s="501"/>
      <c r="L147" s="502"/>
      <c r="M147" s="502"/>
      <c r="N147" s="502"/>
      <c r="O147" s="502"/>
      <c r="P147" s="502" t="s">
        <v>647</v>
      </c>
      <c r="Q147" s="503">
        <f>AF85</f>
        <v>0</v>
      </c>
      <c r="R147" s="711">
        <v>1000</v>
      </c>
      <c r="S147" s="711"/>
      <c r="T147" s="504">
        <f>AB85</f>
        <v>0</v>
      </c>
      <c r="U147" s="466"/>
      <c r="V147" s="472">
        <v>0</v>
      </c>
      <c r="W147" s="467"/>
      <c r="X147" s="718">
        <v>0</v>
      </c>
      <c r="Y147" s="703"/>
      <c r="Z147" s="704"/>
      <c r="AA147" s="702">
        <v>0</v>
      </c>
      <c r="AB147" s="703"/>
      <c r="AC147" s="704"/>
      <c r="AD147" s="702">
        <v>0</v>
      </c>
      <c r="AE147" s="703"/>
      <c r="AF147" s="704"/>
      <c r="AG147" s="702">
        <v>0</v>
      </c>
      <c r="AH147" s="703"/>
      <c r="AI147" s="719"/>
    </row>
    <row r="148" spans="2:35" ht="26.25" customHeight="1">
      <c r="B148" s="821"/>
      <c r="C148" s="825"/>
      <c r="D148" s="825"/>
      <c r="E148" s="825"/>
      <c r="F148" s="825"/>
      <c r="G148" s="826"/>
      <c r="H148" s="500"/>
      <c r="I148" s="501"/>
      <c r="J148" s="501"/>
      <c r="K148" s="501"/>
      <c r="L148" s="502"/>
      <c r="M148" s="502"/>
      <c r="N148" s="502"/>
      <c r="O148" s="502"/>
      <c r="P148" s="502" t="s">
        <v>204</v>
      </c>
      <c r="Q148" s="503">
        <f>AF85</f>
        <v>0</v>
      </c>
      <c r="R148" s="705">
        <v>100</v>
      </c>
      <c r="S148" s="705"/>
      <c r="T148" s="504">
        <f>AB85</f>
        <v>0</v>
      </c>
      <c r="U148" s="466"/>
      <c r="V148" s="472">
        <f>Q148*R148*T148</f>
        <v>0</v>
      </c>
      <c r="W148" s="467"/>
      <c r="X148" s="706">
        <v>0</v>
      </c>
      <c r="Y148" s="707"/>
      <c r="Z148" s="708"/>
      <c r="AA148" s="709">
        <f>V148</f>
        <v>0</v>
      </c>
      <c r="AB148" s="707"/>
      <c r="AC148" s="708"/>
      <c r="AD148" s="709">
        <v>0</v>
      </c>
      <c r="AE148" s="707"/>
      <c r="AF148" s="708"/>
      <c r="AG148" s="709">
        <v>0</v>
      </c>
      <c r="AH148" s="707"/>
      <c r="AI148" s="710"/>
    </row>
    <row r="149" spans="2:35" ht="26.25" customHeight="1">
      <c r="B149" s="831"/>
      <c r="C149" s="825"/>
      <c r="D149" s="825"/>
      <c r="E149" s="825"/>
      <c r="F149" s="825"/>
      <c r="G149" s="826"/>
      <c r="H149" s="505"/>
      <c r="I149" s="506"/>
      <c r="J149" s="506"/>
      <c r="K149" s="506"/>
      <c r="L149" s="507"/>
      <c r="M149" s="507"/>
      <c r="N149" s="507"/>
      <c r="O149" s="507"/>
      <c r="P149" s="508"/>
      <c r="Q149" s="509"/>
      <c r="R149" s="516"/>
      <c r="S149" s="516"/>
      <c r="T149" s="511" t="s">
        <v>178</v>
      </c>
      <c r="U149" s="512"/>
      <c r="V149" s="513">
        <f>+SUM(V143:V148)</f>
        <v>0</v>
      </c>
      <c r="W149" s="514"/>
      <c r="X149" s="1006">
        <f>+SUM(X143:Z148)</f>
        <v>0</v>
      </c>
      <c r="Y149" s="1007"/>
      <c r="Z149" s="1010"/>
      <c r="AA149" s="1008">
        <f>+SUM(AA143:AC148)</f>
        <v>0</v>
      </c>
      <c r="AB149" s="1007"/>
      <c r="AC149" s="1007"/>
      <c r="AD149" s="1008">
        <f>+SUM(AD143:AF148)</f>
        <v>0</v>
      </c>
      <c r="AE149" s="1007"/>
      <c r="AF149" s="1007"/>
      <c r="AG149" s="1008">
        <f>+SUM(AG143:AI148)</f>
        <v>0</v>
      </c>
      <c r="AH149" s="1007"/>
      <c r="AI149" s="1009"/>
    </row>
    <row r="150" spans="2:35" ht="26.25" customHeight="1">
      <c r="B150" s="820" t="s">
        <v>42</v>
      </c>
      <c r="C150" s="825" t="str">
        <f>+IF(Q86=0,"",Q86)</f>
        <v/>
      </c>
      <c r="D150" s="825"/>
      <c r="E150" s="825"/>
      <c r="F150" s="825"/>
      <c r="G150" s="826"/>
      <c r="H150" s="500"/>
      <c r="I150" s="501"/>
      <c r="J150" s="501"/>
      <c r="K150" s="501"/>
      <c r="L150" s="502"/>
      <c r="M150" s="502"/>
      <c r="N150" s="502"/>
      <c r="O150" s="502"/>
      <c r="P150" s="502" t="s">
        <v>337</v>
      </c>
      <c r="Q150" s="503">
        <f>AF86</f>
        <v>0</v>
      </c>
      <c r="R150" s="711">
        <v>1200</v>
      </c>
      <c r="S150" s="711"/>
      <c r="T150" s="515"/>
      <c r="U150" s="466"/>
      <c r="V150" s="472">
        <f>Q150*R150</f>
        <v>0</v>
      </c>
      <c r="W150" s="467"/>
      <c r="X150" s="718">
        <v>0</v>
      </c>
      <c r="Y150" s="703"/>
      <c r="Z150" s="704"/>
      <c r="AA150" s="702">
        <v>0</v>
      </c>
      <c r="AB150" s="703"/>
      <c r="AC150" s="704"/>
      <c r="AD150" s="702">
        <v>0</v>
      </c>
      <c r="AE150" s="703"/>
      <c r="AF150" s="704"/>
      <c r="AG150" s="702">
        <f>V150</f>
        <v>0</v>
      </c>
      <c r="AH150" s="703"/>
      <c r="AI150" s="719"/>
    </row>
    <row r="151" spans="2:35" ht="26.25" customHeight="1">
      <c r="B151" s="821"/>
      <c r="C151" s="825"/>
      <c r="D151" s="825"/>
      <c r="E151" s="825"/>
      <c r="F151" s="825"/>
      <c r="G151" s="826"/>
      <c r="H151" s="500"/>
      <c r="I151" s="501"/>
      <c r="J151" s="501"/>
      <c r="K151" s="501"/>
      <c r="L151" s="502"/>
      <c r="M151" s="502"/>
      <c r="N151" s="502"/>
      <c r="O151" s="502"/>
      <c r="P151" s="502" t="s">
        <v>176</v>
      </c>
      <c r="Q151" s="503">
        <f>AF86</f>
        <v>0</v>
      </c>
      <c r="R151" s="711">
        <v>9</v>
      </c>
      <c r="S151" s="711"/>
      <c r="T151" s="504">
        <f>AB86</f>
        <v>0</v>
      </c>
      <c r="U151" s="466"/>
      <c r="V151" s="472">
        <f>Q151*R151*T151</f>
        <v>0</v>
      </c>
      <c r="W151" s="467"/>
      <c r="X151" s="718">
        <f>V151</f>
        <v>0</v>
      </c>
      <c r="Y151" s="703"/>
      <c r="Z151" s="704"/>
      <c r="AA151" s="702">
        <v>0</v>
      </c>
      <c r="AB151" s="703"/>
      <c r="AC151" s="704"/>
      <c r="AD151" s="702">
        <v>0</v>
      </c>
      <c r="AE151" s="703"/>
      <c r="AF151" s="704"/>
      <c r="AG151" s="702">
        <v>0</v>
      </c>
      <c r="AH151" s="703"/>
      <c r="AI151" s="719"/>
    </row>
    <row r="152" spans="2:35" ht="26.25" customHeight="1">
      <c r="B152" s="821"/>
      <c r="C152" s="825"/>
      <c r="D152" s="825"/>
      <c r="E152" s="825"/>
      <c r="F152" s="825"/>
      <c r="G152" s="826"/>
      <c r="H152" s="500"/>
      <c r="I152" s="501"/>
      <c r="J152" s="501"/>
      <c r="K152" s="501"/>
      <c r="L152" s="502"/>
      <c r="M152" s="502"/>
      <c r="N152" s="502"/>
      <c r="O152" s="502"/>
      <c r="P152" s="502" t="s">
        <v>205</v>
      </c>
      <c r="Q152" s="503">
        <f>AF86</f>
        <v>0</v>
      </c>
      <c r="R152" s="711">
        <v>165</v>
      </c>
      <c r="S152" s="711"/>
      <c r="T152" s="504">
        <f>AB86</f>
        <v>0</v>
      </c>
      <c r="U152" s="466"/>
      <c r="V152" s="472">
        <f>Q152*R152*T152</f>
        <v>0</v>
      </c>
      <c r="W152" s="467"/>
      <c r="X152" s="718">
        <v>0</v>
      </c>
      <c r="Y152" s="703"/>
      <c r="Z152" s="704"/>
      <c r="AA152" s="702">
        <v>0</v>
      </c>
      <c r="AB152" s="703"/>
      <c r="AC152" s="704"/>
      <c r="AD152" s="702">
        <v>0</v>
      </c>
      <c r="AE152" s="703"/>
      <c r="AF152" s="704"/>
      <c r="AG152" s="702">
        <f>V152</f>
        <v>0</v>
      </c>
      <c r="AH152" s="703"/>
      <c r="AI152" s="719"/>
    </row>
    <row r="153" spans="2:35" ht="26.25" customHeight="1">
      <c r="B153" s="821"/>
      <c r="C153" s="825"/>
      <c r="D153" s="825"/>
      <c r="E153" s="825"/>
      <c r="F153" s="825"/>
      <c r="G153" s="826"/>
      <c r="H153" s="500"/>
      <c r="I153" s="501"/>
      <c r="J153" s="501"/>
      <c r="K153" s="501"/>
      <c r="L153" s="502"/>
      <c r="M153" s="502"/>
      <c r="N153" s="502"/>
      <c r="O153" s="502"/>
      <c r="P153" s="502" t="s">
        <v>338</v>
      </c>
      <c r="Q153" s="503">
        <f>AF86</f>
        <v>0</v>
      </c>
      <c r="R153" s="711">
        <v>500</v>
      </c>
      <c r="S153" s="711"/>
      <c r="T153" s="504">
        <f>AB86</f>
        <v>0</v>
      </c>
      <c r="U153" s="466"/>
      <c r="V153" s="472">
        <f>Q153*R153*T153</f>
        <v>0</v>
      </c>
      <c r="W153" s="467"/>
      <c r="X153" s="718">
        <v>0</v>
      </c>
      <c r="Y153" s="703"/>
      <c r="Z153" s="704"/>
      <c r="AA153" s="702">
        <v>0</v>
      </c>
      <c r="AB153" s="703"/>
      <c r="AC153" s="704"/>
      <c r="AD153" s="702">
        <v>0</v>
      </c>
      <c r="AE153" s="703"/>
      <c r="AF153" s="704"/>
      <c r="AG153" s="702">
        <v>0</v>
      </c>
      <c r="AH153" s="703"/>
      <c r="AI153" s="719"/>
    </row>
    <row r="154" spans="2:35" ht="26.25" customHeight="1">
      <c r="B154" s="821"/>
      <c r="C154" s="825"/>
      <c r="D154" s="825"/>
      <c r="E154" s="825"/>
      <c r="F154" s="825"/>
      <c r="G154" s="826"/>
      <c r="H154" s="500"/>
      <c r="I154" s="501"/>
      <c r="J154" s="501"/>
      <c r="K154" s="501"/>
      <c r="L154" s="502"/>
      <c r="M154" s="502"/>
      <c r="N154" s="502"/>
      <c r="O154" s="502"/>
      <c r="P154" s="502" t="s">
        <v>647</v>
      </c>
      <c r="Q154" s="503">
        <v>0</v>
      </c>
      <c r="R154" s="711">
        <v>1000</v>
      </c>
      <c r="S154" s="711"/>
      <c r="T154" s="504">
        <f>AB86</f>
        <v>0</v>
      </c>
      <c r="U154" s="466"/>
      <c r="V154" s="472">
        <f>Q154*R154*T154</f>
        <v>0</v>
      </c>
      <c r="W154" s="467"/>
      <c r="X154" s="718">
        <v>0</v>
      </c>
      <c r="Y154" s="703"/>
      <c r="Z154" s="704"/>
      <c r="AA154" s="702">
        <v>0</v>
      </c>
      <c r="AB154" s="703"/>
      <c r="AC154" s="704"/>
      <c r="AD154" s="702">
        <v>0</v>
      </c>
      <c r="AE154" s="703"/>
      <c r="AF154" s="704"/>
      <c r="AG154" s="702">
        <v>0</v>
      </c>
      <c r="AH154" s="703"/>
      <c r="AI154" s="719"/>
    </row>
    <row r="155" spans="2:35" ht="26.25" customHeight="1">
      <c r="B155" s="821"/>
      <c r="C155" s="825"/>
      <c r="D155" s="825"/>
      <c r="E155" s="825"/>
      <c r="F155" s="825"/>
      <c r="G155" s="826"/>
      <c r="H155" s="517"/>
      <c r="I155" s="518"/>
      <c r="J155" s="518"/>
      <c r="K155" s="518"/>
      <c r="L155" s="519"/>
      <c r="M155" s="519"/>
      <c r="N155" s="519"/>
      <c r="O155" s="519"/>
      <c r="P155" s="519" t="s">
        <v>204</v>
      </c>
      <c r="Q155" s="503">
        <f>AF86</f>
        <v>0</v>
      </c>
      <c r="R155" s="705">
        <v>100</v>
      </c>
      <c r="S155" s="705"/>
      <c r="T155" s="504">
        <f>AB86</f>
        <v>0</v>
      </c>
      <c r="U155" s="466"/>
      <c r="V155" s="472">
        <f>Q155*R155*T155</f>
        <v>0</v>
      </c>
      <c r="W155" s="467"/>
      <c r="X155" s="706">
        <v>0</v>
      </c>
      <c r="Y155" s="707"/>
      <c r="Z155" s="708"/>
      <c r="AA155" s="709">
        <f>V155</f>
        <v>0</v>
      </c>
      <c r="AB155" s="707"/>
      <c r="AC155" s="708"/>
      <c r="AD155" s="709">
        <v>0</v>
      </c>
      <c r="AE155" s="707"/>
      <c r="AF155" s="708"/>
      <c r="AG155" s="709">
        <v>0</v>
      </c>
      <c r="AH155" s="707"/>
      <c r="AI155" s="710"/>
    </row>
    <row r="156" spans="2:35" ht="26.25" customHeight="1">
      <c r="B156" s="821"/>
      <c r="C156" s="827"/>
      <c r="D156" s="827"/>
      <c r="E156" s="827"/>
      <c r="F156" s="827"/>
      <c r="G156" s="828"/>
      <c r="H156" s="517"/>
      <c r="I156" s="520"/>
      <c r="J156" s="520"/>
      <c r="K156" s="520"/>
      <c r="L156" s="521"/>
      <c r="M156" s="521"/>
      <c r="N156" s="521"/>
      <c r="O156" s="521"/>
      <c r="P156" s="522"/>
      <c r="Q156" s="523"/>
      <c r="R156" s="521"/>
      <c r="S156" s="521"/>
      <c r="T156" s="524" t="s">
        <v>179</v>
      </c>
      <c r="U156" s="525"/>
      <c r="V156" s="527">
        <f>+SUM(V150:V155)</f>
        <v>0</v>
      </c>
      <c r="W156" s="526"/>
      <c r="X156" s="1014">
        <f>+SUM(X150:Z155)</f>
        <v>0</v>
      </c>
      <c r="Y156" s="1012"/>
      <c r="Z156" s="1012"/>
      <c r="AA156" s="1011">
        <f>+SUM(AA150:AC155)</f>
        <v>0</v>
      </c>
      <c r="AB156" s="1012"/>
      <c r="AC156" s="1012"/>
      <c r="AD156" s="1011">
        <f>+SUM(AD150:AF155)</f>
        <v>0</v>
      </c>
      <c r="AE156" s="1012"/>
      <c r="AF156" s="1012"/>
      <c r="AG156" s="1011">
        <f>+SUM(AG150:AI155)</f>
        <v>0</v>
      </c>
      <c r="AH156" s="1012"/>
      <c r="AI156" s="1013"/>
    </row>
    <row r="157" spans="2:35" ht="26.25" customHeight="1">
      <c r="B157" s="820" t="s">
        <v>690</v>
      </c>
      <c r="C157" s="825" t="str">
        <f>+IF(Q87=0,"",Q87)</f>
        <v/>
      </c>
      <c r="D157" s="825"/>
      <c r="E157" s="825"/>
      <c r="F157" s="825"/>
      <c r="G157" s="826"/>
      <c r="H157" s="500"/>
      <c r="I157" s="501"/>
      <c r="J157" s="501"/>
      <c r="K157" s="501"/>
      <c r="L157" s="502"/>
      <c r="M157" s="502"/>
      <c r="N157" s="502"/>
      <c r="O157" s="502"/>
      <c r="P157" s="502" t="s">
        <v>337</v>
      </c>
      <c r="Q157" s="503">
        <f>AF87</f>
        <v>0</v>
      </c>
      <c r="R157" s="711">
        <v>1200</v>
      </c>
      <c r="S157" s="711"/>
      <c r="T157" s="515"/>
      <c r="U157" s="466"/>
      <c r="V157" s="472">
        <f>Q157*R157</f>
        <v>0</v>
      </c>
      <c r="W157" s="467"/>
      <c r="X157" s="718">
        <v>0</v>
      </c>
      <c r="Y157" s="703"/>
      <c r="Z157" s="704"/>
      <c r="AA157" s="702">
        <v>0</v>
      </c>
      <c r="AB157" s="703"/>
      <c r="AC157" s="704"/>
      <c r="AD157" s="702">
        <v>0</v>
      </c>
      <c r="AE157" s="703"/>
      <c r="AF157" s="704"/>
      <c r="AG157" s="702">
        <v>0</v>
      </c>
      <c r="AH157" s="703"/>
      <c r="AI157" s="719"/>
    </row>
    <row r="158" spans="2:35" ht="26.25" customHeight="1">
      <c r="B158" s="821"/>
      <c r="C158" s="825"/>
      <c r="D158" s="825"/>
      <c r="E158" s="825"/>
      <c r="F158" s="825"/>
      <c r="G158" s="826"/>
      <c r="H158" s="500"/>
      <c r="I158" s="501"/>
      <c r="J158" s="501"/>
      <c r="K158" s="501"/>
      <c r="L158" s="502"/>
      <c r="M158" s="502"/>
      <c r="N158" s="502"/>
      <c r="O158" s="502"/>
      <c r="P158" s="502" t="s">
        <v>176</v>
      </c>
      <c r="Q158" s="503">
        <f>AF87</f>
        <v>0</v>
      </c>
      <c r="R158" s="711">
        <v>9</v>
      </c>
      <c r="S158" s="711"/>
      <c r="T158" s="504">
        <f>AB87</f>
        <v>0</v>
      </c>
      <c r="U158" s="466"/>
      <c r="V158" s="472">
        <f>Q158*R158*T158</f>
        <v>0</v>
      </c>
      <c r="W158" s="467"/>
      <c r="X158" s="718">
        <v>0</v>
      </c>
      <c r="Y158" s="703"/>
      <c r="Z158" s="704"/>
      <c r="AA158" s="702">
        <v>0</v>
      </c>
      <c r="AB158" s="703"/>
      <c r="AC158" s="704"/>
      <c r="AD158" s="702">
        <v>0</v>
      </c>
      <c r="AE158" s="703"/>
      <c r="AF158" s="704"/>
      <c r="AG158" s="702">
        <v>0</v>
      </c>
      <c r="AH158" s="703"/>
      <c r="AI158" s="719"/>
    </row>
    <row r="159" spans="2:35" ht="26.25" customHeight="1">
      <c r="B159" s="821"/>
      <c r="C159" s="825"/>
      <c r="D159" s="825"/>
      <c r="E159" s="825"/>
      <c r="F159" s="825"/>
      <c r="G159" s="826"/>
      <c r="H159" s="500"/>
      <c r="I159" s="501"/>
      <c r="J159" s="501"/>
      <c r="K159" s="501"/>
      <c r="L159" s="502"/>
      <c r="M159" s="502"/>
      <c r="N159" s="502"/>
      <c r="O159" s="502"/>
      <c r="P159" s="502" t="s">
        <v>205</v>
      </c>
      <c r="Q159" s="503">
        <f>AF87</f>
        <v>0</v>
      </c>
      <c r="R159" s="711">
        <v>165</v>
      </c>
      <c r="S159" s="711"/>
      <c r="T159" s="504">
        <f>AB87</f>
        <v>0</v>
      </c>
      <c r="U159" s="466"/>
      <c r="V159" s="472">
        <f>Q159*R159*T159</f>
        <v>0</v>
      </c>
      <c r="W159" s="467"/>
      <c r="X159" s="718">
        <v>0</v>
      </c>
      <c r="Y159" s="703"/>
      <c r="Z159" s="704"/>
      <c r="AA159" s="702">
        <v>0</v>
      </c>
      <c r="AB159" s="703"/>
      <c r="AC159" s="704"/>
      <c r="AD159" s="702">
        <v>0</v>
      </c>
      <c r="AE159" s="703"/>
      <c r="AF159" s="704"/>
      <c r="AG159" s="702">
        <v>0</v>
      </c>
      <c r="AH159" s="703"/>
      <c r="AI159" s="719"/>
    </row>
    <row r="160" spans="2:35" ht="26.25" customHeight="1">
      <c r="B160" s="821"/>
      <c r="C160" s="825"/>
      <c r="D160" s="825"/>
      <c r="E160" s="825"/>
      <c r="F160" s="825"/>
      <c r="G160" s="826"/>
      <c r="H160" s="500"/>
      <c r="I160" s="501"/>
      <c r="J160" s="501"/>
      <c r="K160" s="501"/>
      <c r="L160" s="502"/>
      <c r="M160" s="502"/>
      <c r="N160" s="502"/>
      <c r="O160" s="502"/>
      <c r="P160" s="502" t="s">
        <v>338</v>
      </c>
      <c r="Q160" s="503">
        <v>0</v>
      </c>
      <c r="R160" s="711">
        <v>500</v>
      </c>
      <c r="S160" s="711"/>
      <c r="T160" s="504">
        <f>AB87</f>
        <v>0</v>
      </c>
      <c r="U160" s="466"/>
      <c r="V160" s="472">
        <f>Q160*R160*T160</f>
        <v>0</v>
      </c>
      <c r="W160" s="467"/>
      <c r="X160" s="718">
        <v>0</v>
      </c>
      <c r="Y160" s="703"/>
      <c r="Z160" s="704"/>
      <c r="AA160" s="702">
        <v>0</v>
      </c>
      <c r="AB160" s="703"/>
      <c r="AC160" s="704"/>
      <c r="AD160" s="702">
        <v>0</v>
      </c>
      <c r="AE160" s="703"/>
      <c r="AF160" s="704"/>
      <c r="AG160" s="702">
        <v>0</v>
      </c>
      <c r="AH160" s="703"/>
      <c r="AI160" s="719"/>
    </row>
    <row r="161" spans="2:35" ht="26.25" customHeight="1">
      <c r="B161" s="821"/>
      <c r="C161" s="825"/>
      <c r="D161" s="825"/>
      <c r="E161" s="825"/>
      <c r="F161" s="825"/>
      <c r="G161" s="826"/>
      <c r="H161" s="500"/>
      <c r="I161" s="501"/>
      <c r="J161" s="501"/>
      <c r="K161" s="501"/>
      <c r="L161" s="502"/>
      <c r="M161" s="502"/>
      <c r="N161" s="502"/>
      <c r="O161" s="502"/>
      <c r="P161" s="502" t="s">
        <v>647</v>
      </c>
      <c r="Q161" s="503">
        <f>AF87</f>
        <v>0</v>
      </c>
      <c r="R161" s="711">
        <v>1000</v>
      </c>
      <c r="S161" s="711"/>
      <c r="T161" s="504">
        <f>AB87</f>
        <v>0</v>
      </c>
      <c r="U161" s="466"/>
      <c r="V161" s="472">
        <f>Q161*R161*T161</f>
        <v>0</v>
      </c>
      <c r="W161" s="467"/>
      <c r="X161" s="718">
        <v>0</v>
      </c>
      <c r="Y161" s="703"/>
      <c r="Z161" s="704"/>
      <c r="AA161" s="702">
        <v>0</v>
      </c>
      <c r="AB161" s="703"/>
      <c r="AC161" s="704"/>
      <c r="AD161" s="702">
        <v>0</v>
      </c>
      <c r="AE161" s="703"/>
      <c r="AF161" s="704"/>
      <c r="AG161" s="702">
        <v>0</v>
      </c>
      <c r="AH161" s="703"/>
      <c r="AI161" s="719"/>
    </row>
    <row r="162" spans="2:35" ht="26.25" customHeight="1">
      <c r="B162" s="821"/>
      <c r="C162" s="825"/>
      <c r="D162" s="825"/>
      <c r="E162" s="825"/>
      <c r="F162" s="825"/>
      <c r="G162" s="826"/>
      <c r="H162" s="517"/>
      <c r="I162" s="518"/>
      <c r="J162" s="518"/>
      <c r="K162" s="518"/>
      <c r="L162" s="519"/>
      <c r="M162" s="519"/>
      <c r="N162" s="519"/>
      <c r="O162" s="519"/>
      <c r="P162" s="519" t="s">
        <v>204</v>
      </c>
      <c r="Q162" s="503">
        <f>AF87</f>
        <v>0</v>
      </c>
      <c r="R162" s="705">
        <v>100</v>
      </c>
      <c r="S162" s="705"/>
      <c r="T162" s="504">
        <f>AB87</f>
        <v>0</v>
      </c>
      <c r="U162" s="466"/>
      <c r="V162" s="472">
        <f>Q162*R162*T162</f>
        <v>0</v>
      </c>
      <c r="W162" s="467"/>
      <c r="X162" s="706">
        <v>0</v>
      </c>
      <c r="Y162" s="707"/>
      <c r="Z162" s="708"/>
      <c r="AA162" s="709">
        <v>0</v>
      </c>
      <c r="AB162" s="707"/>
      <c r="AC162" s="708"/>
      <c r="AD162" s="709">
        <v>0</v>
      </c>
      <c r="AE162" s="707"/>
      <c r="AF162" s="708"/>
      <c r="AG162" s="709">
        <v>0</v>
      </c>
      <c r="AH162" s="707"/>
      <c r="AI162" s="710"/>
    </row>
    <row r="163" spans="2:35" ht="26.25" customHeight="1">
      <c r="B163" s="821"/>
      <c r="C163" s="827"/>
      <c r="D163" s="827"/>
      <c r="E163" s="827"/>
      <c r="F163" s="827"/>
      <c r="G163" s="828"/>
      <c r="H163" s="517"/>
      <c r="I163" s="520"/>
      <c r="J163" s="520"/>
      <c r="K163" s="520"/>
      <c r="L163" s="521"/>
      <c r="M163" s="521"/>
      <c r="N163" s="521"/>
      <c r="O163" s="521"/>
      <c r="P163" s="522"/>
      <c r="Q163" s="523"/>
      <c r="R163" s="521"/>
      <c r="S163" s="521"/>
      <c r="T163" s="524" t="s">
        <v>694</v>
      </c>
      <c r="U163" s="525"/>
      <c r="V163" s="527">
        <f>+SUM(V157:V162)</f>
        <v>0</v>
      </c>
      <c r="W163" s="528"/>
      <c r="X163" s="1014">
        <f>+SUM(X157:Z162)</f>
        <v>0</v>
      </c>
      <c r="Y163" s="1012"/>
      <c r="Z163" s="1012"/>
      <c r="AA163" s="1011">
        <f>+SUM(AA157:AC162)</f>
        <v>0</v>
      </c>
      <c r="AB163" s="1012"/>
      <c r="AC163" s="1012"/>
      <c r="AD163" s="1011">
        <f>+SUM(AD157:AF162)</f>
        <v>0</v>
      </c>
      <c r="AE163" s="1012"/>
      <c r="AF163" s="1012"/>
      <c r="AG163" s="1011">
        <f>+SUM(AG157:AI162)</f>
        <v>0</v>
      </c>
      <c r="AH163" s="1012"/>
      <c r="AI163" s="1013"/>
    </row>
    <row r="164" spans="2:35" ht="21" thickBot="1">
      <c r="B164" s="627"/>
      <c r="C164" s="530"/>
      <c r="D164" s="530"/>
      <c r="E164" s="530"/>
      <c r="F164" s="530"/>
      <c r="G164" s="530"/>
      <c r="H164" s="530"/>
      <c r="I164" s="530"/>
      <c r="J164" s="530"/>
      <c r="K164" s="530"/>
      <c r="L164" s="530"/>
      <c r="M164" s="530"/>
      <c r="N164" s="530"/>
      <c r="O164" s="530"/>
      <c r="P164" s="530"/>
      <c r="Q164" s="529"/>
      <c r="R164" s="530"/>
      <c r="S164" s="530"/>
      <c r="T164" s="531" t="s">
        <v>695</v>
      </c>
      <c r="U164" s="532"/>
      <c r="V164" s="533">
        <f>V149+V142+V163+V156</f>
        <v>0</v>
      </c>
      <c r="W164" s="534"/>
      <c r="X164" s="1015">
        <f>+X163+X149+X142+X156</f>
        <v>0</v>
      </c>
      <c r="Y164" s="1016"/>
      <c r="Z164" s="1016"/>
      <c r="AA164" s="1017">
        <f>+AA163+AA149+AA142+AA156</f>
        <v>0</v>
      </c>
      <c r="AB164" s="1016"/>
      <c r="AC164" s="1016"/>
      <c r="AD164" s="1017">
        <f>+AD163+AD149+AD142+AD156</f>
        <v>0</v>
      </c>
      <c r="AE164" s="1016"/>
      <c r="AF164" s="1016"/>
      <c r="AG164" s="1017">
        <f>+AG163+AG149+AG142+AG156</f>
        <v>0</v>
      </c>
      <c r="AH164" s="1016"/>
      <c r="AI164" s="1018"/>
    </row>
    <row r="165" spans="2:35" ht="26.25" customHeight="1">
      <c r="B165" s="822" t="s">
        <v>44</v>
      </c>
      <c r="C165" s="829" t="str">
        <f>+IF(Q88=0,"",Q88)</f>
        <v/>
      </c>
      <c r="D165" s="829"/>
      <c r="E165" s="829"/>
      <c r="F165" s="829"/>
      <c r="G165" s="830"/>
      <c r="H165" s="631"/>
      <c r="I165" s="632"/>
      <c r="J165" s="632"/>
      <c r="K165" s="632"/>
      <c r="L165" s="633"/>
      <c r="M165" s="633"/>
      <c r="N165" s="633"/>
      <c r="O165" s="633"/>
      <c r="P165" s="633" t="s">
        <v>337</v>
      </c>
      <c r="Q165" s="624">
        <f>AF88</f>
        <v>0</v>
      </c>
      <c r="R165" s="721">
        <v>1200</v>
      </c>
      <c r="S165" s="721"/>
      <c r="T165" s="634"/>
      <c r="U165" s="610"/>
      <c r="V165" s="626">
        <f>Q165*R165</f>
        <v>0</v>
      </c>
      <c r="W165" s="635"/>
      <c r="X165" s="722">
        <v>0</v>
      </c>
      <c r="Y165" s="723"/>
      <c r="Z165" s="724"/>
      <c r="AA165" s="725">
        <v>0</v>
      </c>
      <c r="AB165" s="723"/>
      <c r="AC165" s="724"/>
      <c r="AD165" s="725">
        <v>0</v>
      </c>
      <c r="AE165" s="723"/>
      <c r="AF165" s="724"/>
      <c r="AG165" s="725">
        <v>0</v>
      </c>
      <c r="AH165" s="723"/>
      <c r="AI165" s="995"/>
    </row>
    <row r="166" spans="2:35" ht="26.25" customHeight="1">
      <c r="B166" s="713"/>
      <c r="C166" s="714"/>
      <c r="D166" s="714"/>
      <c r="E166" s="714"/>
      <c r="F166" s="714"/>
      <c r="G166" s="715"/>
      <c r="H166" s="537"/>
      <c r="I166" s="538"/>
      <c r="J166" s="538"/>
      <c r="K166" s="538"/>
      <c r="L166" s="539"/>
      <c r="M166" s="539"/>
      <c r="N166" s="539"/>
      <c r="O166" s="539"/>
      <c r="P166" s="539" t="s">
        <v>176</v>
      </c>
      <c r="Q166" s="536">
        <f>AF88</f>
        <v>0</v>
      </c>
      <c r="R166" s="711">
        <v>9</v>
      </c>
      <c r="S166" s="711"/>
      <c r="T166" s="504">
        <f>AB88</f>
        <v>0</v>
      </c>
      <c r="U166" s="466"/>
      <c r="V166" s="472">
        <f>Q166*R166*T166</f>
        <v>0</v>
      </c>
      <c r="W166" s="540"/>
      <c r="X166" s="718">
        <v>0</v>
      </c>
      <c r="Y166" s="703"/>
      <c r="Z166" s="704"/>
      <c r="AA166" s="702">
        <v>0</v>
      </c>
      <c r="AB166" s="703"/>
      <c r="AC166" s="704"/>
      <c r="AD166" s="702">
        <v>0</v>
      </c>
      <c r="AE166" s="703"/>
      <c r="AF166" s="704"/>
      <c r="AG166" s="702">
        <v>0</v>
      </c>
      <c r="AH166" s="703"/>
      <c r="AI166" s="719"/>
    </row>
    <row r="167" spans="2:35" ht="26.25" customHeight="1">
      <c r="B167" s="713"/>
      <c r="C167" s="714"/>
      <c r="D167" s="714"/>
      <c r="E167" s="714"/>
      <c r="F167" s="714"/>
      <c r="G167" s="715"/>
      <c r="H167" s="537"/>
      <c r="I167" s="538"/>
      <c r="J167" s="538"/>
      <c r="K167" s="538"/>
      <c r="L167" s="539"/>
      <c r="M167" s="539"/>
      <c r="N167" s="539"/>
      <c r="O167" s="539"/>
      <c r="P167" s="539" t="s">
        <v>463</v>
      </c>
      <c r="Q167" s="536">
        <f>AF88</f>
        <v>0</v>
      </c>
      <c r="R167" s="711">
        <v>165</v>
      </c>
      <c r="S167" s="711"/>
      <c r="T167" s="504">
        <f>AB88</f>
        <v>0</v>
      </c>
      <c r="U167" s="466"/>
      <c r="V167" s="472">
        <f>Q167*R167*T167</f>
        <v>0</v>
      </c>
      <c r="W167" s="540"/>
      <c r="X167" s="718">
        <v>0</v>
      </c>
      <c r="Y167" s="703"/>
      <c r="Z167" s="704"/>
      <c r="AA167" s="702">
        <v>0</v>
      </c>
      <c r="AB167" s="703"/>
      <c r="AC167" s="704"/>
      <c r="AD167" s="702">
        <v>0</v>
      </c>
      <c r="AE167" s="703"/>
      <c r="AF167" s="704"/>
      <c r="AG167" s="702">
        <v>0</v>
      </c>
      <c r="AH167" s="703"/>
      <c r="AI167" s="719"/>
    </row>
    <row r="168" spans="2:35" ht="26.25" customHeight="1">
      <c r="B168" s="713"/>
      <c r="C168" s="714"/>
      <c r="D168" s="714"/>
      <c r="E168" s="714"/>
      <c r="F168" s="714"/>
      <c r="G168" s="715"/>
      <c r="H168" s="537"/>
      <c r="I168" s="538"/>
      <c r="J168" s="538"/>
      <c r="K168" s="538"/>
      <c r="L168" s="539"/>
      <c r="M168" s="539"/>
      <c r="N168" s="539"/>
      <c r="O168" s="539"/>
      <c r="P168" s="539" t="s">
        <v>338</v>
      </c>
      <c r="Q168" s="536">
        <v>0</v>
      </c>
      <c r="R168" s="711">
        <v>500</v>
      </c>
      <c r="S168" s="711"/>
      <c r="T168" s="504">
        <f>AB88</f>
        <v>0</v>
      </c>
      <c r="U168" s="466"/>
      <c r="V168" s="472">
        <f>Q168*R168*T168</f>
        <v>0</v>
      </c>
      <c r="W168" s="540"/>
      <c r="X168" s="718">
        <v>0</v>
      </c>
      <c r="Y168" s="703"/>
      <c r="Z168" s="704"/>
      <c r="AA168" s="702">
        <v>0</v>
      </c>
      <c r="AB168" s="703"/>
      <c r="AC168" s="704"/>
      <c r="AD168" s="702">
        <v>0</v>
      </c>
      <c r="AE168" s="703"/>
      <c r="AF168" s="704"/>
      <c r="AG168" s="702">
        <v>0</v>
      </c>
      <c r="AH168" s="703"/>
      <c r="AI168" s="719"/>
    </row>
    <row r="169" spans="2:35" ht="26.25" customHeight="1">
      <c r="B169" s="713"/>
      <c r="C169" s="714"/>
      <c r="D169" s="714"/>
      <c r="E169" s="714"/>
      <c r="F169" s="714"/>
      <c r="G169" s="715"/>
      <c r="H169" s="537"/>
      <c r="I169" s="538"/>
      <c r="J169" s="538"/>
      <c r="K169" s="538"/>
      <c r="L169" s="539"/>
      <c r="M169" s="539"/>
      <c r="N169" s="539"/>
      <c r="O169" s="539"/>
      <c r="P169" s="539" t="s">
        <v>647</v>
      </c>
      <c r="Q169" s="536">
        <f>AF88</f>
        <v>0</v>
      </c>
      <c r="R169" s="711">
        <v>1000</v>
      </c>
      <c r="S169" s="711"/>
      <c r="T169" s="504">
        <f>AB88</f>
        <v>0</v>
      </c>
      <c r="U169" s="466"/>
      <c r="V169" s="472">
        <f>Q169*R169*T169</f>
        <v>0</v>
      </c>
      <c r="W169" s="540"/>
      <c r="X169" s="718">
        <v>0</v>
      </c>
      <c r="Y169" s="703"/>
      <c r="Z169" s="704"/>
      <c r="AA169" s="702">
        <v>0</v>
      </c>
      <c r="AB169" s="703"/>
      <c r="AC169" s="704"/>
      <c r="AD169" s="702">
        <v>0</v>
      </c>
      <c r="AE169" s="703"/>
      <c r="AF169" s="704"/>
      <c r="AG169" s="702">
        <v>0</v>
      </c>
      <c r="AH169" s="703"/>
      <c r="AI169" s="719"/>
    </row>
    <row r="170" spans="2:35" ht="26.25" customHeight="1">
      <c r="B170" s="713"/>
      <c r="C170" s="714"/>
      <c r="D170" s="714"/>
      <c r="E170" s="714"/>
      <c r="F170" s="714"/>
      <c r="G170" s="715"/>
      <c r="H170" s="537"/>
      <c r="I170" s="538"/>
      <c r="J170" s="538"/>
      <c r="K170" s="538"/>
      <c r="L170" s="539"/>
      <c r="M170" s="539"/>
      <c r="N170" s="539"/>
      <c r="O170" s="539"/>
      <c r="P170" s="539" t="s">
        <v>204</v>
      </c>
      <c r="Q170" s="536">
        <f>AF88</f>
        <v>0</v>
      </c>
      <c r="R170" s="705">
        <v>100</v>
      </c>
      <c r="S170" s="705"/>
      <c r="T170" s="504">
        <f>AB88</f>
        <v>0</v>
      </c>
      <c r="U170" s="466"/>
      <c r="V170" s="472">
        <f>Q170*R170*T170</f>
        <v>0</v>
      </c>
      <c r="W170" s="540"/>
      <c r="X170" s="706">
        <v>0</v>
      </c>
      <c r="Y170" s="707"/>
      <c r="Z170" s="708"/>
      <c r="AA170" s="709">
        <v>0</v>
      </c>
      <c r="AB170" s="707"/>
      <c r="AC170" s="708"/>
      <c r="AD170" s="709">
        <v>0</v>
      </c>
      <c r="AE170" s="707"/>
      <c r="AF170" s="708"/>
      <c r="AG170" s="709">
        <v>0</v>
      </c>
      <c r="AH170" s="707"/>
      <c r="AI170" s="710"/>
    </row>
    <row r="171" spans="2:35" ht="26.25" customHeight="1">
      <c r="B171" s="818"/>
      <c r="C171" s="714"/>
      <c r="D171" s="714"/>
      <c r="E171" s="714"/>
      <c r="F171" s="714"/>
      <c r="G171" s="715"/>
      <c r="H171" s="535"/>
      <c r="I171" s="541"/>
      <c r="J171" s="541"/>
      <c r="K171" s="541"/>
      <c r="L171" s="542"/>
      <c r="M171" s="542"/>
      <c r="N171" s="542"/>
      <c r="O171" s="542"/>
      <c r="P171" s="543"/>
      <c r="Q171" s="544"/>
      <c r="R171" s="545"/>
      <c r="S171" s="545"/>
      <c r="T171" s="546" t="s">
        <v>63</v>
      </c>
      <c r="U171" s="547"/>
      <c r="V171" s="548">
        <f>+SUM(U165:W170)</f>
        <v>0</v>
      </c>
      <c r="W171" s="549"/>
      <c r="X171" s="720">
        <f>SUM(X165:Z170)</f>
        <v>0</v>
      </c>
      <c r="Y171" s="689"/>
      <c r="Z171" s="690"/>
      <c r="AA171" s="819">
        <f>SUM(AA165:AC170)</f>
        <v>0</v>
      </c>
      <c r="AB171" s="689"/>
      <c r="AC171" s="690"/>
      <c r="AD171" s="819">
        <f>SUM(AD165:AF170)</f>
        <v>0</v>
      </c>
      <c r="AE171" s="689"/>
      <c r="AF171" s="690"/>
      <c r="AG171" s="689">
        <f>SUM(AG165:AI170)</f>
        <v>0</v>
      </c>
      <c r="AH171" s="689"/>
      <c r="AI171" s="691"/>
    </row>
    <row r="172" spans="2:35" ht="26.25" customHeight="1">
      <c r="B172" s="712" t="s">
        <v>45</v>
      </c>
      <c r="C172" s="714" t="str">
        <f>+IF(Q89=0,"",Q89)</f>
        <v/>
      </c>
      <c r="D172" s="714"/>
      <c r="E172" s="714"/>
      <c r="F172" s="714"/>
      <c r="G172" s="715"/>
      <c r="H172" s="537"/>
      <c r="I172" s="538"/>
      <c r="J172" s="538"/>
      <c r="K172" s="538"/>
      <c r="L172" s="539"/>
      <c r="M172" s="539"/>
      <c r="N172" s="539"/>
      <c r="O172" s="539"/>
      <c r="P172" s="539" t="s">
        <v>337</v>
      </c>
      <c r="Q172" s="536">
        <f>AF89</f>
        <v>0</v>
      </c>
      <c r="R172" s="711">
        <v>1200</v>
      </c>
      <c r="S172" s="711"/>
      <c r="T172" s="550"/>
      <c r="U172" s="466"/>
      <c r="V172" s="472">
        <f>Q172*R172</f>
        <v>0</v>
      </c>
      <c r="W172" s="540"/>
      <c r="X172" s="718">
        <v>0</v>
      </c>
      <c r="Y172" s="703"/>
      <c r="Z172" s="704"/>
      <c r="AA172" s="702">
        <f>V172</f>
        <v>0</v>
      </c>
      <c r="AB172" s="703"/>
      <c r="AC172" s="704"/>
      <c r="AD172" s="702">
        <v>0</v>
      </c>
      <c r="AE172" s="703"/>
      <c r="AF172" s="704"/>
      <c r="AG172" s="702">
        <v>0</v>
      </c>
      <c r="AH172" s="703"/>
      <c r="AI172" s="719"/>
    </row>
    <row r="173" spans="2:35" ht="26.25" customHeight="1">
      <c r="B173" s="713"/>
      <c r="C173" s="714"/>
      <c r="D173" s="714"/>
      <c r="E173" s="714"/>
      <c r="F173" s="714"/>
      <c r="G173" s="715"/>
      <c r="H173" s="537"/>
      <c r="I173" s="538"/>
      <c r="J173" s="538"/>
      <c r="K173" s="538"/>
      <c r="L173" s="539"/>
      <c r="M173" s="539"/>
      <c r="N173" s="539"/>
      <c r="O173" s="539"/>
      <c r="P173" s="539" t="s">
        <v>176</v>
      </c>
      <c r="Q173" s="536">
        <f>AF89</f>
        <v>0</v>
      </c>
      <c r="R173" s="711">
        <v>9</v>
      </c>
      <c r="S173" s="711"/>
      <c r="T173" s="504">
        <f>AB89</f>
        <v>0</v>
      </c>
      <c r="U173" s="466"/>
      <c r="V173" s="472">
        <f>Q173*R173*T173</f>
        <v>0</v>
      </c>
      <c r="W173" s="540"/>
      <c r="X173" s="718">
        <v>0</v>
      </c>
      <c r="Y173" s="703"/>
      <c r="Z173" s="704"/>
      <c r="AA173" s="702">
        <f>V173</f>
        <v>0</v>
      </c>
      <c r="AB173" s="703"/>
      <c r="AC173" s="704"/>
      <c r="AD173" s="702">
        <v>0</v>
      </c>
      <c r="AE173" s="703"/>
      <c r="AF173" s="704"/>
      <c r="AG173" s="702">
        <v>0</v>
      </c>
      <c r="AH173" s="703"/>
      <c r="AI173" s="719"/>
    </row>
    <row r="174" spans="2:35" ht="26.25" customHeight="1">
      <c r="B174" s="713"/>
      <c r="C174" s="714"/>
      <c r="D174" s="714"/>
      <c r="E174" s="714"/>
      <c r="F174" s="714"/>
      <c r="G174" s="715"/>
      <c r="H174" s="537"/>
      <c r="I174" s="538"/>
      <c r="J174" s="538"/>
      <c r="K174" s="538"/>
      <c r="L174" s="539"/>
      <c r="M174" s="539"/>
      <c r="N174" s="539"/>
      <c r="O174" s="539"/>
      <c r="P174" s="539" t="s">
        <v>463</v>
      </c>
      <c r="Q174" s="536">
        <f>AF89</f>
        <v>0</v>
      </c>
      <c r="R174" s="711">
        <v>165</v>
      </c>
      <c r="S174" s="711"/>
      <c r="T174" s="504">
        <f>AB89</f>
        <v>0</v>
      </c>
      <c r="U174" s="466"/>
      <c r="V174" s="472">
        <f>Q174*R174*T174</f>
        <v>0</v>
      </c>
      <c r="W174" s="540"/>
      <c r="X174" s="718">
        <f>V174</f>
        <v>0</v>
      </c>
      <c r="Y174" s="703"/>
      <c r="Z174" s="704"/>
      <c r="AA174" s="702">
        <v>0</v>
      </c>
      <c r="AB174" s="703"/>
      <c r="AC174" s="704"/>
      <c r="AD174" s="702">
        <v>0</v>
      </c>
      <c r="AE174" s="703"/>
      <c r="AF174" s="704"/>
      <c r="AG174" s="702">
        <v>0</v>
      </c>
      <c r="AH174" s="703"/>
      <c r="AI174" s="719"/>
    </row>
    <row r="175" spans="2:35" ht="26.25" customHeight="1">
      <c r="B175" s="713"/>
      <c r="C175" s="714"/>
      <c r="D175" s="714"/>
      <c r="E175" s="714"/>
      <c r="F175" s="714"/>
      <c r="G175" s="715"/>
      <c r="H175" s="537"/>
      <c r="I175" s="538"/>
      <c r="J175" s="538"/>
      <c r="K175" s="538"/>
      <c r="L175" s="539"/>
      <c r="M175" s="539"/>
      <c r="N175" s="539"/>
      <c r="O175" s="539"/>
      <c r="P175" s="539" t="s">
        <v>338</v>
      </c>
      <c r="Q175" s="536">
        <v>0</v>
      </c>
      <c r="R175" s="711">
        <v>500</v>
      </c>
      <c r="S175" s="711"/>
      <c r="T175" s="504">
        <f>AB89</f>
        <v>0</v>
      </c>
      <c r="U175" s="466"/>
      <c r="V175" s="472">
        <f>Q175*R175*T175</f>
        <v>0</v>
      </c>
      <c r="W175" s="540"/>
      <c r="X175" s="718">
        <v>0</v>
      </c>
      <c r="Y175" s="703"/>
      <c r="Z175" s="704"/>
      <c r="AA175" s="702">
        <v>0</v>
      </c>
      <c r="AB175" s="703"/>
      <c r="AC175" s="704"/>
      <c r="AD175" s="702">
        <v>0</v>
      </c>
      <c r="AE175" s="703"/>
      <c r="AF175" s="704"/>
      <c r="AG175" s="702">
        <v>0</v>
      </c>
      <c r="AH175" s="703"/>
      <c r="AI175" s="719"/>
    </row>
    <row r="176" spans="2:35" ht="26.25" customHeight="1">
      <c r="B176" s="713"/>
      <c r="C176" s="714"/>
      <c r="D176" s="714"/>
      <c r="E176" s="714"/>
      <c r="F176" s="714"/>
      <c r="G176" s="715"/>
      <c r="H176" s="537"/>
      <c r="I176" s="538"/>
      <c r="J176" s="538"/>
      <c r="K176" s="538"/>
      <c r="L176" s="539"/>
      <c r="M176" s="539"/>
      <c r="N176" s="539"/>
      <c r="O176" s="539"/>
      <c r="P176" s="539" t="s">
        <v>647</v>
      </c>
      <c r="Q176" s="536">
        <f>AF89</f>
        <v>0</v>
      </c>
      <c r="R176" s="711">
        <v>1000</v>
      </c>
      <c r="S176" s="711"/>
      <c r="T176" s="504">
        <f>AB89</f>
        <v>0</v>
      </c>
      <c r="U176" s="466"/>
      <c r="V176" s="472">
        <f>Q176*R176*T176</f>
        <v>0</v>
      </c>
      <c r="W176" s="540"/>
      <c r="X176" s="718">
        <v>0</v>
      </c>
      <c r="Y176" s="703"/>
      <c r="Z176" s="704"/>
      <c r="AA176" s="702">
        <v>0</v>
      </c>
      <c r="AB176" s="703"/>
      <c r="AC176" s="704"/>
      <c r="AD176" s="702">
        <v>0</v>
      </c>
      <c r="AE176" s="703"/>
      <c r="AF176" s="704"/>
      <c r="AG176" s="702">
        <v>0</v>
      </c>
      <c r="AH176" s="703"/>
      <c r="AI176" s="719"/>
    </row>
    <row r="177" spans="2:35" ht="26.25" customHeight="1">
      <c r="B177" s="713"/>
      <c r="C177" s="714"/>
      <c r="D177" s="714"/>
      <c r="E177" s="714"/>
      <c r="F177" s="714"/>
      <c r="G177" s="715"/>
      <c r="H177" s="537"/>
      <c r="I177" s="538"/>
      <c r="J177" s="538"/>
      <c r="K177" s="538"/>
      <c r="L177" s="539"/>
      <c r="M177" s="539"/>
      <c r="N177" s="539"/>
      <c r="O177" s="539"/>
      <c r="P177" s="539" t="s">
        <v>204</v>
      </c>
      <c r="Q177" s="536">
        <f>AF89</f>
        <v>0</v>
      </c>
      <c r="R177" s="705">
        <v>100</v>
      </c>
      <c r="S177" s="705"/>
      <c r="T177" s="504">
        <f>AB89</f>
        <v>0</v>
      </c>
      <c r="U177" s="466"/>
      <c r="V177" s="472">
        <f>Q177*R177*T177</f>
        <v>0</v>
      </c>
      <c r="W177" s="540"/>
      <c r="X177" s="706">
        <v>0</v>
      </c>
      <c r="Y177" s="707"/>
      <c r="Z177" s="708"/>
      <c r="AA177" s="709">
        <f>V177</f>
        <v>0</v>
      </c>
      <c r="AB177" s="707"/>
      <c r="AC177" s="708"/>
      <c r="AD177" s="709">
        <v>0</v>
      </c>
      <c r="AE177" s="707"/>
      <c r="AF177" s="708"/>
      <c r="AG177" s="709">
        <v>0</v>
      </c>
      <c r="AH177" s="707"/>
      <c r="AI177" s="710"/>
    </row>
    <row r="178" spans="2:35" ht="26.25" customHeight="1">
      <c r="B178" s="818"/>
      <c r="C178" s="714"/>
      <c r="D178" s="714"/>
      <c r="E178" s="714"/>
      <c r="F178" s="714"/>
      <c r="G178" s="715"/>
      <c r="H178" s="535"/>
      <c r="I178" s="541"/>
      <c r="J178" s="541"/>
      <c r="K178" s="541"/>
      <c r="L178" s="542"/>
      <c r="M178" s="542"/>
      <c r="N178" s="542"/>
      <c r="O178" s="542"/>
      <c r="P178" s="543"/>
      <c r="Q178" s="544"/>
      <c r="R178" s="551"/>
      <c r="S178" s="551"/>
      <c r="T178" s="546" t="s">
        <v>178</v>
      </c>
      <c r="U178" s="547"/>
      <c r="V178" s="548">
        <f>+SUM(U172:W177)</f>
        <v>0</v>
      </c>
      <c r="W178" s="549"/>
      <c r="X178" s="720">
        <f>SUM(X172:Z177)</f>
        <v>0</v>
      </c>
      <c r="Y178" s="689"/>
      <c r="Z178" s="690"/>
      <c r="AA178" s="819">
        <f t="shared" ref="AA178" si="0">SUM(AA172:AC177)</f>
        <v>0</v>
      </c>
      <c r="AB178" s="689"/>
      <c r="AC178" s="690"/>
      <c r="AD178" s="819">
        <f t="shared" ref="AD178" si="1">SUM(AD172:AF177)</f>
        <v>0</v>
      </c>
      <c r="AE178" s="689"/>
      <c r="AF178" s="690"/>
      <c r="AG178" s="689">
        <f t="shared" ref="AG178" si="2">SUM(AG172:AI177)</f>
        <v>0</v>
      </c>
      <c r="AH178" s="689"/>
      <c r="AI178" s="691"/>
    </row>
    <row r="179" spans="2:35" ht="26.25" customHeight="1">
      <c r="B179" s="712" t="s">
        <v>46</v>
      </c>
      <c r="C179" s="714" t="str">
        <f>+IF(Q90=0,"",Q90)</f>
        <v/>
      </c>
      <c r="D179" s="714"/>
      <c r="E179" s="714"/>
      <c r="F179" s="714"/>
      <c r="G179" s="715"/>
      <c r="H179" s="537"/>
      <c r="I179" s="538"/>
      <c r="J179" s="538"/>
      <c r="K179" s="538"/>
      <c r="L179" s="539"/>
      <c r="M179" s="539"/>
      <c r="N179" s="539"/>
      <c r="O179" s="539"/>
      <c r="P179" s="539" t="s">
        <v>337</v>
      </c>
      <c r="Q179" s="536">
        <f>AF90</f>
        <v>0</v>
      </c>
      <c r="R179" s="711">
        <v>1200</v>
      </c>
      <c r="S179" s="711"/>
      <c r="T179" s="550"/>
      <c r="U179" s="466"/>
      <c r="V179" s="472">
        <f>Q179*R179</f>
        <v>0</v>
      </c>
      <c r="W179" s="540"/>
      <c r="X179" s="718">
        <v>0</v>
      </c>
      <c r="Y179" s="703"/>
      <c r="Z179" s="704"/>
      <c r="AA179" s="702">
        <v>0</v>
      </c>
      <c r="AB179" s="703"/>
      <c r="AC179" s="704"/>
      <c r="AD179" s="702">
        <v>0</v>
      </c>
      <c r="AE179" s="703"/>
      <c r="AF179" s="704"/>
      <c r="AG179" s="702">
        <f>V179</f>
        <v>0</v>
      </c>
      <c r="AH179" s="703"/>
      <c r="AI179" s="719"/>
    </row>
    <row r="180" spans="2:35" ht="26.25" customHeight="1">
      <c r="B180" s="713"/>
      <c r="C180" s="714"/>
      <c r="D180" s="714"/>
      <c r="E180" s="714"/>
      <c r="F180" s="714"/>
      <c r="G180" s="715"/>
      <c r="H180" s="537"/>
      <c r="I180" s="538"/>
      <c r="J180" s="538"/>
      <c r="K180" s="538"/>
      <c r="L180" s="539"/>
      <c r="M180" s="539"/>
      <c r="N180" s="539"/>
      <c r="O180" s="539"/>
      <c r="P180" s="539" t="s">
        <v>176</v>
      </c>
      <c r="Q180" s="536">
        <f>AF90</f>
        <v>0</v>
      </c>
      <c r="R180" s="711">
        <v>9</v>
      </c>
      <c r="S180" s="711"/>
      <c r="T180" s="504">
        <f>AB90</f>
        <v>0</v>
      </c>
      <c r="U180" s="466"/>
      <c r="V180" s="472">
        <f>Q180*R180*T180</f>
        <v>0</v>
      </c>
      <c r="W180" s="540"/>
      <c r="X180" s="718">
        <f>V180</f>
        <v>0</v>
      </c>
      <c r="Y180" s="703"/>
      <c r="Z180" s="704"/>
      <c r="AA180" s="702">
        <v>0</v>
      </c>
      <c r="AB180" s="703"/>
      <c r="AC180" s="704"/>
      <c r="AD180" s="702">
        <v>0</v>
      </c>
      <c r="AE180" s="703"/>
      <c r="AF180" s="704"/>
      <c r="AG180" s="702">
        <v>0</v>
      </c>
      <c r="AH180" s="703"/>
      <c r="AI180" s="719"/>
    </row>
    <row r="181" spans="2:35" ht="26.25" customHeight="1">
      <c r="B181" s="713"/>
      <c r="C181" s="714"/>
      <c r="D181" s="714"/>
      <c r="E181" s="714"/>
      <c r="F181" s="714"/>
      <c r="G181" s="715"/>
      <c r="H181" s="537"/>
      <c r="I181" s="538"/>
      <c r="J181" s="538"/>
      <c r="K181" s="538"/>
      <c r="L181" s="539"/>
      <c r="M181" s="539"/>
      <c r="N181" s="539"/>
      <c r="O181" s="539"/>
      <c r="P181" s="539" t="s">
        <v>463</v>
      </c>
      <c r="Q181" s="536">
        <f>AF90</f>
        <v>0</v>
      </c>
      <c r="R181" s="711">
        <v>165</v>
      </c>
      <c r="S181" s="711"/>
      <c r="T181" s="504">
        <f>AB90</f>
        <v>0</v>
      </c>
      <c r="U181" s="466"/>
      <c r="V181" s="472">
        <f>Q181*R181*T181</f>
        <v>0</v>
      </c>
      <c r="W181" s="540"/>
      <c r="X181" s="718">
        <v>0</v>
      </c>
      <c r="Y181" s="703"/>
      <c r="Z181" s="704"/>
      <c r="AA181" s="702">
        <v>0</v>
      </c>
      <c r="AB181" s="703"/>
      <c r="AC181" s="704"/>
      <c r="AD181" s="702">
        <v>0</v>
      </c>
      <c r="AE181" s="703"/>
      <c r="AF181" s="704"/>
      <c r="AG181" s="702">
        <f>V181</f>
        <v>0</v>
      </c>
      <c r="AH181" s="703"/>
      <c r="AI181" s="719"/>
    </row>
    <row r="182" spans="2:35" ht="26.25" customHeight="1">
      <c r="B182" s="713"/>
      <c r="C182" s="714"/>
      <c r="D182" s="714"/>
      <c r="E182" s="714"/>
      <c r="F182" s="714"/>
      <c r="G182" s="715"/>
      <c r="H182" s="537"/>
      <c r="I182" s="538"/>
      <c r="J182" s="538"/>
      <c r="K182" s="538"/>
      <c r="L182" s="539"/>
      <c r="M182" s="539"/>
      <c r="N182" s="539"/>
      <c r="O182" s="539"/>
      <c r="P182" s="539" t="s">
        <v>338</v>
      </c>
      <c r="Q182" s="536">
        <v>0</v>
      </c>
      <c r="R182" s="711">
        <v>500</v>
      </c>
      <c r="S182" s="711"/>
      <c r="T182" s="504">
        <f>AB90</f>
        <v>0</v>
      </c>
      <c r="U182" s="466"/>
      <c r="V182" s="472">
        <f>Q182*R182*T182</f>
        <v>0</v>
      </c>
      <c r="W182" s="540"/>
      <c r="X182" s="718">
        <v>0</v>
      </c>
      <c r="Y182" s="703"/>
      <c r="Z182" s="704"/>
      <c r="AA182" s="702">
        <v>0</v>
      </c>
      <c r="AB182" s="703"/>
      <c r="AC182" s="704"/>
      <c r="AD182" s="702">
        <v>0</v>
      </c>
      <c r="AE182" s="703"/>
      <c r="AF182" s="704"/>
      <c r="AG182" s="702">
        <v>0</v>
      </c>
      <c r="AH182" s="703"/>
      <c r="AI182" s="719"/>
    </row>
    <row r="183" spans="2:35" ht="26.25" customHeight="1">
      <c r="B183" s="713"/>
      <c r="C183" s="714"/>
      <c r="D183" s="714"/>
      <c r="E183" s="714"/>
      <c r="F183" s="714"/>
      <c r="G183" s="715"/>
      <c r="H183" s="537"/>
      <c r="I183" s="538"/>
      <c r="J183" s="538"/>
      <c r="K183" s="538"/>
      <c r="L183" s="539"/>
      <c r="M183" s="539"/>
      <c r="N183" s="539"/>
      <c r="O183" s="539"/>
      <c r="P183" s="539" t="s">
        <v>647</v>
      </c>
      <c r="Q183" s="536">
        <f>AF90</f>
        <v>0</v>
      </c>
      <c r="R183" s="711">
        <v>1000</v>
      </c>
      <c r="S183" s="711"/>
      <c r="T183" s="504">
        <f>AB90</f>
        <v>0</v>
      </c>
      <c r="U183" s="466"/>
      <c r="V183" s="472">
        <f>Q183*R183*T183</f>
        <v>0</v>
      </c>
      <c r="W183" s="540"/>
      <c r="X183" s="718">
        <v>0</v>
      </c>
      <c r="Y183" s="703"/>
      <c r="Z183" s="704"/>
      <c r="AA183" s="702">
        <v>0</v>
      </c>
      <c r="AB183" s="703"/>
      <c r="AC183" s="704"/>
      <c r="AD183" s="702">
        <v>0</v>
      </c>
      <c r="AE183" s="703"/>
      <c r="AF183" s="704"/>
      <c r="AG183" s="702">
        <v>0</v>
      </c>
      <c r="AH183" s="703"/>
      <c r="AI183" s="719"/>
    </row>
    <row r="184" spans="2:35" ht="26.25" customHeight="1">
      <c r="B184" s="713"/>
      <c r="C184" s="714"/>
      <c r="D184" s="714"/>
      <c r="E184" s="714"/>
      <c r="F184" s="714"/>
      <c r="G184" s="715"/>
      <c r="H184" s="537"/>
      <c r="I184" s="538"/>
      <c r="J184" s="538"/>
      <c r="K184" s="538"/>
      <c r="L184" s="539"/>
      <c r="M184" s="539"/>
      <c r="N184" s="539"/>
      <c r="O184" s="539"/>
      <c r="P184" s="539" t="s">
        <v>204</v>
      </c>
      <c r="Q184" s="536">
        <f>AF90</f>
        <v>0</v>
      </c>
      <c r="R184" s="705">
        <v>100</v>
      </c>
      <c r="S184" s="705"/>
      <c r="T184" s="504">
        <f>AB90</f>
        <v>0</v>
      </c>
      <c r="U184" s="466"/>
      <c r="V184" s="472">
        <f>Q184*R184*T184</f>
        <v>0</v>
      </c>
      <c r="W184" s="540"/>
      <c r="X184" s="706">
        <v>0</v>
      </c>
      <c r="Y184" s="707"/>
      <c r="Z184" s="708"/>
      <c r="AA184" s="709">
        <f>V184</f>
        <v>0</v>
      </c>
      <c r="AB184" s="707"/>
      <c r="AC184" s="708"/>
      <c r="AD184" s="709">
        <v>0</v>
      </c>
      <c r="AE184" s="707"/>
      <c r="AF184" s="708"/>
      <c r="AG184" s="709">
        <v>0</v>
      </c>
      <c r="AH184" s="707"/>
      <c r="AI184" s="710"/>
    </row>
    <row r="185" spans="2:35" ht="26.25" customHeight="1">
      <c r="B185" s="713"/>
      <c r="C185" s="716"/>
      <c r="D185" s="716"/>
      <c r="E185" s="716"/>
      <c r="F185" s="716"/>
      <c r="G185" s="717"/>
      <c r="H185" s="552"/>
      <c r="I185" s="553"/>
      <c r="J185" s="553"/>
      <c r="K185" s="553"/>
      <c r="L185" s="554"/>
      <c r="M185" s="554"/>
      <c r="N185" s="554"/>
      <c r="O185" s="554"/>
      <c r="P185" s="555"/>
      <c r="Q185" s="544"/>
      <c r="R185" s="556"/>
      <c r="S185" s="556"/>
      <c r="T185" s="557" t="s">
        <v>179</v>
      </c>
      <c r="U185" s="558"/>
      <c r="V185" s="548">
        <f>+SUM(U179:W184)</f>
        <v>0</v>
      </c>
      <c r="W185" s="559"/>
      <c r="X185" s="720">
        <f>SUM(X179:Z184)</f>
        <v>0</v>
      </c>
      <c r="Y185" s="689"/>
      <c r="Z185" s="690"/>
      <c r="AA185" s="689">
        <f t="shared" ref="AA185" si="3">SUM(AA179:AC184)</f>
        <v>0</v>
      </c>
      <c r="AB185" s="689"/>
      <c r="AC185" s="690"/>
      <c r="AD185" s="689">
        <f t="shared" ref="AD185" si="4">SUM(AD179:AF184)</f>
        <v>0</v>
      </c>
      <c r="AE185" s="689"/>
      <c r="AF185" s="690"/>
      <c r="AG185" s="689">
        <f t="shared" ref="AG185" si="5">SUM(AG179:AI184)</f>
        <v>0</v>
      </c>
      <c r="AH185" s="689"/>
      <c r="AI185" s="691"/>
    </row>
    <row r="186" spans="2:35" ht="26.25" customHeight="1">
      <c r="B186" s="712" t="s">
        <v>691</v>
      </c>
      <c r="C186" s="714" t="str">
        <f>+IF(Q91=0,"",Q91)</f>
        <v/>
      </c>
      <c r="D186" s="714"/>
      <c r="E186" s="714"/>
      <c r="F186" s="714"/>
      <c r="G186" s="715"/>
      <c r="H186" s="537"/>
      <c r="I186" s="538"/>
      <c r="J186" s="538"/>
      <c r="K186" s="538"/>
      <c r="L186" s="539"/>
      <c r="M186" s="539"/>
      <c r="N186" s="539"/>
      <c r="O186" s="539"/>
      <c r="P186" s="539" t="s">
        <v>337</v>
      </c>
      <c r="Q186" s="536">
        <f>AF91</f>
        <v>0</v>
      </c>
      <c r="R186" s="711">
        <v>1200</v>
      </c>
      <c r="S186" s="711"/>
      <c r="T186" s="550"/>
      <c r="U186" s="466"/>
      <c r="V186" s="472">
        <f>Q186*R186</f>
        <v>0</v>
      </c>
      <c r="W186" s="540"/>
      <c r="X186" s="718">
        <v>0</v>
      </c>
      <c r="Y186" s="703"/>
      <c r="Z186" s="704"/>
      <c r="AA186" s="702">
        <v>0</v>
      </c>
      <c r="AB186" s="703"/>
      <c r="AC186" s="704"/>
      <c r="AD186" s="702">
        <v>0</v>
      </c>
      <c r="AE186" s="703"/>
      <c r="AF186" s="704"/>
      <c r="AG186" s="702">
        <v>0</v>
      </c>
      <c r="AH186" s="703"/>
      <c r="AI186" s="719"/>
    </row>
    <row r="187" spans="2:35" ht="26.25" customHeight="1">
      <c r="B187" s="713"/>
      <c r="C187" s="714"/>
      <c r="D187" s="714"/>
      <c r="E187" s="714"/>
      <c r="F187" s="714"/>
      <c r="G187" s="715"/>
      <c r="H187" s="537"/>
      <c r="I187" s="538"/>
      <c r="J187" s="538"/>
      <c r="K187" s="538"/>
      <c r="L187" s="539"/>
      <c r="M187" s="539"/>
      <c r="N187" s="539"/>
      <c r="O187" s="539"/>
      <c r="P187" s="539" t="s">
        <v>176</v>
      </c>
      <c r="Q187" s="536">
        <f>AF91</f>
        <v>0</v>
      </c>
      <c r="R187" s="711">
        <v>9</v>
      </c>
      <c r="S187" s="711"/>
      <c r="T187" s="504">
        <f>AB90</f>
        <v>0</v>
      </c>
      <c r="U187" s="466"/>
      <c r="V187" s="472">
        <f>Q187*R187*T187</f>
        <v>0</v>
      </c>
      <c r="W187" s="540"/>
      <c r="X187" s="718">
        <v>0</v>
      </c>
      <c r="Y187" s="703"/>
      <c r="Z187" s="704"/>
      <c r="AA187" s="702">
        <v>0</v>
      </c>
      <c r="AB187" s="703"/>
      <c r="AC187" s="704"/>
      <c r="AD187" s="702">
        <v>0</v>
      </c>
      <c r="AE187" s="703"/>
      <c r="AF187" s="704"/>
      <c r="AG187" s="702">
        <v>0</v>
      </c>
      <c r="AH187" s="703"/>
      <c r="AI187" s="719"/>
    </row>
    <row r="188" spans="2:35" ht="26.25" customHeight="1">
      <c r="B188" s="713"/>
      <c r="C188" s="714"/>
      <c r="D188" s="714"/>
      <c r="E188" s="714"/>
      <c r="F188" s="714"/>
      <c r="G188" s="715"/>
      <c r="H188" s="537"/>
      <c r="I188" s="538"/>
      <c r="J188" s="538"/>
      <c r="K188" s="538"/>
      <c r="L188" s="539"/>
      <c r="M188" s="539"/>
      <c r="N188" s="539"/>
      <c r="O188" s="539"/>
      <c r="P188" s="539" t="s">
        <v>463</v>
      </c>
      <c r="Q188" s="536">
        <f>AF91</f>
        <v>0</v>
      </c>
      <c r="R188" s="711">
        <v>165</v>
      </c>
      <c r="S188" s="711"/>
      <c r="T188" s="504">
        <f>AB90</f>
        <v>0</v>
      </c>
      <c r="U188" s="466"/>
      <c r="V188" s="472">
        <f>Q188*R188*T188</f>
        <v>0</v>
      </c>
      <c r="W188" s="540"/>
      <c r="X188" s="718">
        <v>0</v>
      </c>
      <c r="Y188" s="703"/>
      <c r="Z188" s="704"/>
      <c r="AA188" s="702">
        <v>0</v>
      </c>
      <c r="AB188" s="703"/>
      <c r="AC188" s="704"/>
      <c r="AD188" s="702">
        <v>0</v>
      </c>
      <c r="AE188" s="703"/>
      <c r="AF188" s="704"/>
      <c r="AG188" s="702">
        <v>0</v>
      </c>
      <c r="AH188" s="703"/>
      <c r="AI188" s="719"/>
    </row>
    <row r="189" spans="2:35" ht="26.25" customHeight="1">
      <c r="B189" s="713"/>
      <c r="C189" s="714"/>
      <c r="D189" s="714"/>
      <c r="E189" s="714"/>
      <c r="F189" s="714"/>
      <c r="G189" s="715"/>
      <c r="H189" s="537"/>
      <c r="I189" s="538"/>
      <c r="J189" s="538"/>
      <c r="K189" s="538"/>
      <c r="L189" s="539"/>
      <c r="M189" s="539"/>
      <c r="N189" s="539"/>
      <c r="O189" s="539"/>
      <c r="P189" s="539" t="s">
        <v>338</v>
      </c>
      <c r="Q189" s="536">
        <v>0</v>
      </c>
      <c r="R189" s="711">
        <v>500</v>
      </c>
      <c r="S189" s="711"/>
      <c r="T189" s="504">
        <f>AB90</f>
        <v>0</v>
      </c>
      <c r="U189" s="466"/>
      <c r="V189" s="472">
        <f>Q189*R189*T189</f>
        <v>0</v>
      </c>
      <c r="W189" s="540"/>
      <c r="X189" s="718">
        <v>0</v>
      </c>
      <c r="Y189" s="703"/>
      <c r="Z189" s="704"/>
      <c r="AA189" s="702">
        <v>0</v>
      </c>
      <c r="AB189" s="703"/>
      <c r="AC189" s="704"/>
      <c r="AD189" s="702">
        <v>0</v>
      </c>
      <c r="AE189" s="703"/>
      <c r="AF189" s="704"/>
      <c r="AG189" s="702">
        <v>0</v>
      </c>
      <c r="AH189" s="703"/>
      <c r="AI189" s="719"/>
    </row>
    <row r="190" spans="2:35" ht="26.25" customHeight="1">
      <c r="B190" s="713"/>
      <c r="C190" s="714"/>
      <c r="D190" s="714"/>
      <c r="E190" s="714"/>
      <c r="F190" s="714"/>
      <c r="G190" s="715"/>
      <c r="H190" s="537"/>
      <c r="I190" s="538"/>
      <c r="J190" s="538"/>
      <c r="K190" s="538"/>
      <c r="L190" s="539"/>
      <c r="M190" s="539"/>
      <c r="N190" s="539"/>
      <c r="O190" s="539"/>
      <c r="P190" s="539" t="s">
        <v>647</v>
      </c>
      <c r="Q190" s="536">
        <f>AF91</f>
        <v>0</v>
      </c>
      <c r="R190" s="711">
        <v>1000</v>
      </c>
      <c r="S190" s="711"/>
      <c r="T190" s="504">
        <f>AB90</f>
        <v>0</v>
      </c>
      <c r="U190" s="466"/>
      <c r="V190" s="472">
        <f>Q190*R190*T190</f>
        <v>0</v>
      </c>
      <c r="W190" s="540"/>
      <c r="X190" s="718">
        <v>0</v>
      </c>
      <c r="Y190" s="703"/>
      <c r="Z190" s="704"/>
      <c r="AA190" s="702">
        <v>0</v>
      </c>
      <c r="AB190" s="703"/>
      <c r="AC190" s="704"/>
      <c r="AD190" s="702">
        <v>0</v>
      </c>
      <c r="AE190" s="703"/>
      <c r="AF190" s="704"/>
      <c r="AG190" s="702">
        <v>0</v>
      </c>
      <c r="AH190" s="703"/>
      <c r="AI190" s="719"/>
    </row>
    <row r="191" spans="2:35" ht="26.25" customHeight="1">
      <c r="B191" s="713"/>
      <c r="C191" s="714"/>
      <c r="D191" s="714"/>
      <c r="E191" s="714"/>
      <c r="F191" s="714"/>
      <c r="G191" s="715"/>
      <c r="H191" s="537"/>
      <c r="I191" s="538"/>
      <c r="J191" s="538"/>
      <c r="K191" s="538"/>
      <c r="L191" s="539"/>
      <c r="M191" s="539"/>
      <c r="N191" s="539"/>
      <c r="O191" s="539"/>
      <c r="P191" s="539" t="s">
        <v>204</v>
      </c>
      <c r="Q191" s="536">
        <f>AF91</f>
        <v>0</v>
      </c>
      <c r="R191" s="705">
        <v>100</v>
      </c>
      <c r="S191" s="705"/>
      <c r="T191" s="504">
        <f>AB90</f>
        <v>0</v>
      </c>
      <c r="U191" s="466"/>
      <c r="V191" s="472">
        <f>Q191*R191*T191</f>
        <v>0</v>
      </c>
      <c r="W191" s="540"/>
      <c r="X191" s="706">
        <v>0</v>
      </c>
      <c r="Y191" s="707"/>
      <c r="Z191" s="708"/>
      <c r="AA191" s="709">
        <v>0</v>
      </c>
      <c r="AB191" s="707"/>
      <c r="AC191" s="708"/>
      <c r="AD191" s="709">
        <v>0</v>
      </c>
      <c r="AE191" s="707"/>
      <c r="AF191" s="708"/>
      <c r="AG191" s="709">
        <v>0</v>
      </c>
      <c r="AH191" s="707"/>
      <c r="AI191" s="710"/>
    </row>
    <row r="192" spans="2:35" ht="26.25" customHeight="1">
      <c r="B192" s="713"/>
      <c r="C192" s="716"/>
      <c r="D192" s="716"/>
      <c r="E192" s="716"/>
      <c r="F192" s="716"/>
      <c r="G192" s="717"/>
      <c r="H192" s="552"/>
      <c r="I192" s="553"/>
      <c r="J192" s="553"/>
      <c r="K192" s="553"/>
      <c r="L192" s="554"/>
      <c r="M192" s="554"/>
      <c r="N192" s="554"/>
      <c r="O192" s="554"/>
      <c r="P192" s="555"/>
      <c r="Q192" s="560"/>
      <c r="R192" s="556"/>
      <c r="S192" s="556"/>
      <c r="T192" s="561" t="s">
        <v>694</v>
      </c>
      <c r="U192" s="558"/>
      <c r="V192" s="562">
        <f>+SUM(U186:W191)</f>
        <v>0</v>
      </c>
      <c r="W192" s="559"/>
      <c r="X192" s="720">
        <f>SUM(X186:Z191)</f>
        <v>0</v>
      </c>
      <c r="Y192" s="689"/>
      <c r="Z192" s="690"/>
      <c r="AA192" s="689">
        <f t="shared" ref="AA192" si="6">SUM(AA186:AC191)</f>
        <v>0</v>
      </c>
      <c r="AB192" s="689"/>
      <c r="AC192" s="690"/>
      <c r="AD192" s="689">
        <f t="shared" ref="AD192" si="7">SUM(AD186:AF191)</f>
        <v>0</v>
      </c>
      <c r="AE192" s="689"/>
      <c r="AF192" s="690"/>
      <c r="AG192" s="689">
        <f t="shared" ref="AG192" si="8">SUM(AG186:AI191)</f>
        <v>0</v>
      </c>
      <c r="AH192" s="689"/>
      <c r="AI192" s="691"/>
    </row>
    <row r="193" spans="1:43" ht="27" customHeight="1" thickBot="1">
      <c r="B193" s="636"/>
      <c r="C193" s="637"/>
      <c r="D193" s="637"/>
      <c r="E193" s="637"/>
      <c r="F193" s="637"/>
      <c r="G193" s="637"/>
      <c r="H193" s="637"/>
      <c r="I193" s="637"/>
      <c r="J193" s="637"/>
      <c r="K193" s="637"/>
      <c r="L193" s="637"/>
      <c r="M193" s="637"/>
      <c r="N193" s="637"/>
      <c r="O193" s="637"/>
      <c r="P193" s="637"/>
      <c r="Q193" s="638"/>
      <c r="R193" s="637"/>
      <c r="S193" s="637"/>
      <c r="T193" s="563" t="s">
        <v>730</v>
      </c>
      <c r="U193" s="564"/>
      <c r="V193" s="565">
        <f>V171+V178+V185+V192</f>
        <v>0</v>
      </c>
      <c r="W193" s="566"/>
      <c r="X193" s="1019">
        <f>X171+X178+X185+X192</f>
        <v>0</v>
      </c>
      <c r="Y193" s="1020"/>
      <c r="Z193" s="1021"/>
      <c r="AA193" s="1022">
        <f>AA171+AA178+AA185+AA192</f>
        <v>0</v>
      </c>
      <c r="AB193" s="1020"/>
      <c r="AC193" s="1021"/>
      <c r="AD193" s="1022">
        <f>AD171+AD178+AD185+AD192</f>
        <v>0</v>
      </c>
      <c r="AE193" s="1020"/>
      <c r="AF193" s="1021"/>
      <c r="AG193" s="1022">
        <f>AG171+AG178+AG185+AG192</f>
        <v>0</v>
      </c>
      <c r="AH193" s="1020"/>
      <c r="AI193" s="1023"/>
      <c r="AJ193" s="13"/>
    </row>
    <row r="194" spans="1:43" ht="27" customHeight="1" thickBot="1">
      <c r="B194" s="567"/>
      <c r="C194" s="568"/>
      <c r="D194" s="568"/>
      <c r="E194" s="568"/>
      <c r="F194" s="568"/>
      <c r="G194" s="568"/>
      <c r="H194" s="568"/>
      <c r="I194" s="568"/>
      <c r="J194" s="568"/>
      <c r="K194" s="568"/>
      <c r="L194" s="568"/>
      <c r="M194" s="568"/>
      <c r="N194" s="568"/>
      <c r="O194" s="568"/>
      <c r="P194" s="568"/>
      <c r="Q194" s="569"/>
      <c r="R194" s="568"/>
      <c r="S194" s="568"/>
      <c r="T194" s="570" t="s">
        <v>637</v>
      </c>
      <c r="U194" s="628"/>
      <c r="V194" s="629">
        <f>V135+V164+V193</f>
        <v>0</v>
      </c>
      <c r="W194" s="630"/>
      <c r="X194" s="1031">
        <f>SUM(X135+X164+X193)</f>
        <v>0</v>
      </c>
      <c r="Y194" s="1031"/>
      <c r="Z194" s="1032"/>
      <c r="AA194" s="1033">
        <f>SUM(AA135+AA164+AA193)</f>
        <v>0</v>
      </c>
      <c r="AB194" s="1031"/>
      <c r="AC194" s="1032"/>
      <c r="AD194" s="1033">
        <f>SUM(AD135+AD164+AD193)</f>
        <v>0</v>
      </c>
      <c r="AE194" s="1031"/>
      <c r="AF194" s="1032"/>
      <c r="AG194" s="1033">
        <f>SUM(AG135+AG164+AG193)</f>
        <v>0</v>
      </c>
      <c r="AH194" s="1031"/>
      <c r="AI194" s="1034"/>
      <c r="AJ194" s="13"/>
    </row>
    <row r="195" spans="1:43" s="8" customFormat="1" ht="26.25" customHeight="1" thickBot="1">
      <c r="A195" s="59"/>
      <c r="B195" s="1024" t="s">
        <v>64</v>
      </c>
      <c r="C195" s="1025"/>
      <c r="D195" s="1025"/>
      <c r="E195" s="1025"/>
      <c r="F195" s="1025"/>
      <c r="G195" s="1025"/>
      <c r="H195" s="1025"/>
      <c r="I195" s="1025"/>
      <c r="J195" s="1025"/>
      <c r="K195" s="1025"/>
      <c r="L195" s="1025"/>
      <c r="M195" s="1025"/>
      <c r="N195" s="1025"/>
      <c r="O195" s="1025"/>
      <c r="P195" s="1025"/>
      <c r="Q195" s="1025"/>
      <c r="R195" s="1025"/>
      <c r="S195" s="1025"/>
      <c r="T195" s="1025"/>
      <c r="U195" s="1025"/>
      <c r="V195" s="1025"/>
      <c r="W195" s="1026"/>
      <c r="X195" s="1027">
        <f>X193+X164+X135</f>
        <v>0</v>
      </c>
      <c r="Y195" s="1028"/>
      <c r="Z195" s="1029"/>
      <c r="AA195" s="1027">
        <f>AA193+AA164+AA135</f>
        <v>0</v>
      </c>
      <c r="AB195" s="1028"/>
      <c r="AC195" s="1029"/>
      <c r="AD195" s="1027">
        <f>+AF135+AF164+AF193</f>
        <v>0</v>
      </c>
      <c r="AE195" s="1028"/>
      <c r="AF195" s="1029"/>
      <c r="AG195" s="1027">
        <f>AG193+AG164+AG135</f>
        <v>0</v>
      </c>
      <c r="AH195" s="1028"/>
      <c r="AI195" s="1030"/>
      <c r="AJ195" s="59"/>
      <c r="AK195" s="59"/>
      <c r="AL195" s="59"/>
      <c r="AM195" s="59"/>
      <c r="AN195" s="59"/>
      <c r="AO195" s="59"/>
      <c r="AP195" s="59"/>
      <c r="AQ195" s="59"/>
    </row>
    <row r="196" spans="1:43" ht="26.25" customHeight="1" thickBot="1">
      <c r="B196" s="814" t="s">
        <v>65</v>
      </c>
      <c r="C196" s="815"/>
      <c r="D196" s="815"/>
      <c r="E196" s="815"/>
      <c r="F196" s="815"/>
      <c r="G196" s="815"/>
      <c r="H196" s="815"/>
      <c r="I196" s="815"/>
      <c r="J196" s="815"/>
      <c r="K196" s="815"/>
      <c r="L196" s="815"/>
      <c r="M196" s="815"/>
      <c r="N196" s="815"/>
      <c r="O196" s="815"/>
      <c r="P196" s="815"/>
      <c r="Q196" s="815"/>
      <c r="R196" s="815"/>
      <c r="S196" s="815"/>
      <c r="T196" s="815"/>
      <c r="U196" s="815"/>
      <c r="V196" s="815"/>
      <c r="W196" s="815"/>
      <c r="X196" s="815"/>
      <c r="Y196" s="815"/>
      <c r="Z196" s="815"/>
      <c r="AA196" s="815"/>
      <c r="AB196" s="815"/>
      <c r="AC196" s="815"/>
      <c r="AD196" s="815"/>
      <c r="AE196" s="816">
        <f>+SUM(X195:AI195)</f>
        <v>0</v>
      </c>
      <c r="AF196" s="816"/>
      <c r="AG196" s="816"/>
      <c r="AH196" s="816"/>
      <c r="AI196" s="816"/>
    </row>
    <row r="197" spans="1:43" ht="30" customHeight="1">
      <c r="B197" s="9"/>
      <c r="C197" s="9"/>
      <c r="D197" s="9"/>
      <c r="E197" s="9"/>
      <c r="F197" s="9"/>
      <c r="G197" s="9"/>
      <c r="H197" s="9"/>
      <c r="I197" s="9"/>
      <c r="J197" s="9"/>
      <c r="K197" s="9"/>
      <c r="L197" s="10"/>
      <c r="M197" s="10"/>
      <c r="N197" s="10"/>
      <c r="O197" s="10"/>
      <c r="P197" s="10"/>
      <c r="Q197" s="10"/>
      <c r="R197" s="10"/>
      <c r="S197" s="10"/>
      <c r="T197" s="10"/>
      <c r="U197" s="10"/>
      <c r="V197" s="10"/>
      <c r="W197" s="10"/>
      <c r="X197" s="10"/>
      <c r="Y197" s="10"/>
      <c r="Z197" s="10"/>
      <c r="AA197" s="11"/>
      <c r="AB197" s="11"/>
      <c r="AC197" s="11"/>
      <c r="AD197" s="11"/>
      <c r="AE197" s="11"/>
      <c r="AF197" s="11"/>
      <c r="AG197" s="11"/>
      <c r="AH197" s="11"/>
      <c r="AI197" s="12"/>
      <c r="AJ197" s="13"/>
      <c r="AK197" s="13"/>
      <c r="AL197" s="13"/>
    </row>
    <row r="198" spans="1:43" ht="30" customHeight="1">
      <c r="B198" s="9"/>
      <c r="C198" s="9"/>
      <c r="D198" s="9"/>
      <c r="E198" s="9"/>
      <c r="F198" s="9"/>
      <c r="G198" s="9"/>
      <c r="H198" s="9"/>
      <c r="I198" s="9"/>
      <c r="J198" s="9"/>
      <c r="K198" s="9"/>
      <c r="L198" s="10"/>
      <c r="M198" s="10"/>
      <c r="N198" s="10"/>
      <c r="O198" s="10"/>
      <c r="P198" s="10"/>
      <c r="Q198" s="10"/>
      <c r="R198" s="10"/>
      <c r="S198" s="10"/>
      <c r="T198" s="10"/>
      <c r="U198" s="10"/>
      <c r="V198" s="10"/>
      <c r="W198" s="10"/>
      <c r="X198" s="10"/>
      <c r="Y198" s="10"/>
      <c r="Z198" s="10"/>
      <c r="AA198" s="11"/>
      <c r="AB198" s="11"/>
      <c r="AC198" s="11"/>
      <c r="AD198" s="11"/>
      <c r="AE198" s="11"/>
      <c r="AF198" s="11"/>
      <c r="AG198" s="11"/>
      <c r="AH198" s="11"/>
      <c r="AI198" s="11"/>
      <c r="AJ198" s="13"/>
      <c r="AK198" s="13"/>
      <c r="AL198" s="13"/>
    </row>
    <row r="199" spans="1:43" ht="30" customHeight="1">
      <c r="B199" s="9"/>
      <c r="C199" s="9"/>
      <c r="D199" s="9"/>
      <c r="E199" s="9"/>
      <c r="F199" s="9"/>
      <c r="G199" s="9"/>
      <c r="H199" s="9"/>
      <c r="I199" s="9"/>
      <c r="J199" s="9"/>
      <c r="K199" s="9"/>
      <c r="L199" s="10"/>
      <c r="M199" s="10"/>
      <c r="N199" s="10"/>
      <c r="O199" s="10"/>
      <c r="P199" s="10"/>
      <c r="Q199" s="10"/>
      <c r="R199" s="10"/>
      <c r="S199" s="10"/>
      <c r="T199" s="10"/>
      <c r="U199" s="10"/>
      <c r="V199" s="10"/>
      <c r="W199" s="10"/>
      <c r="X199" s="10"/>
      <c r="Y199" s="10"/>
      <c r="Z199" s="10"/>
      <c r="AA199" s="11"/>
      <c r="AB199" s="11"/>
      <c r="AC199" s="11"/>
      <c r="AD199" s="11"/>
      <c r="AE199" s="11"/>
      <c r="AF199" s="11"/>
      <c r="AG199" s="11"/>
      <c r="AH199" s="11"/>
      <c r="AI199" s="11"/>
      <c r="AJ199" s="13"/>
      <c r="AK199" s="13"/>
      <c r="AL199" s="13"/>
      <c r="AM199" s="13"/>
      <c r="AN199" s="13"/>
      <c r="AO199" s="13"/>
      <c r="AP199" s="13"/>
    </row>
    <row r="200" spans="1:43" ht="30" customHeight="1">
      <c r="B200" s="9"/>
      <c r="C200" s="9"/>
      <c r="D200" s="9"/>
      <c r="E200" s="9"/>
      <c r="F200" s="9"/>
      <c r="G200" s="9"/>
      <c r="H200" s="9"/>
      <c r="I200" s="9"/>
      <c r="J200" s="9"/>
      <c r="K200" s="9"/>
      <c r="L200" s="10"/>
      <c r="M200" s="10"/>
      <c r="N200" s="10"/>
      <c r="O200" s="10"/>
      <c r="P200" s="10"/>
      <c r="Q200" s="10"/>
      <c r="R200" s="10"/>
      <c r="S200" s="10"/>
      <c r="T200" s="10"/>
      <c r="U200" s="10"/>
      <c r="V200" s="10"/>
      <c r="W200" s="10"/>
      <c r="X200" s="10"/>
      <c r="Y200" s="10"/>
      <c r="Z200" s="10"/>
      <c r="AA200" s="11"/>
      <c r="AB200" s="11"/>
      <c r="AC200" s="11"/>
      <c r="AD200" s="11"/>
      <c r="AE200" s="11"/>
      <c r="AF200" s="11"/>
      <c r="AG200" s="11"/>
      <c r="AH200" s="11"/>
      <c r="AI200" s="11"/>
      <c r="AJ200" s="13"/>
      <c r="AK200" s="13"/>
      <c r="AL200" s="13"/>
      <c r="AM200" s="13"/>
      <c r="AN200" s="13"/>
      <c r="AO200" s="13"/>
      <c r="AP200" s="13"/>
    </row>
    <row r="201" spans="1:43" ht="30" customHeight="1">
      <c r="B201" s="9"/>
      <c r="C201" s="9"/>
      <c r="D201" s="9"/>
      <c r="E201" s="9"/>
      <c r="F201" s="9"/>
      <c r="G201" s="9"/>
      <c r="H201" s="9"/>
      <c r="I201" s="9"/>
      <c r="J201" s="9"/>
      <c r="K201" s="9"/>
      <c r="L201" s="10"/>
      <c r="M201" s="10"/>
      <c r="N201" s="10"/>
      <c r="O201" s="10"/>
      <c r="P201" s="10"/>
      <c r="Q201" s="10"/>
      <c r="R201" s="10"/>
      <c r="S201" s="10"/>
      <c r="T201" s="10"/>
      <c r="U201" s="10"/>
      <c r="V201" s="10"/>
      <c r="W201" s="10"/>
      <c r="X201" s="10"/>
      <c r="Y201" s="10"/>
      <c r="Z201" s="10"/>
      <c r="AA201" s="11"/>
      <c r="AB201" s="11"/>
      <c r="AC201" s="11"/>
      <c r="AD201" s="11"/>
      <c r="AE201" s="11"/>
      <c r="AF201" s="11"/>
      <c r="AG201" s="11"/>
      <c r="AH201" s="11"/>
      <c r="AI201" s="11"/>
      <c r="AJ201" s="13"/>
      <c r="AK201" s="13"/>
      <c r="AL201" s="13"/>
      <c r="AM201" s="13"/>
      <c r="AN201" s="13"/>
      <c r="AO201" s="13"/>
      <c r="AP201" s="13"/>
    </row>
    <row r="202" spans="1:43" ht="30" customHeight="1">
      <c r="B202" s="9"/>
      <c r="C202" s="9"/>
      <c r="D202" s="9"/>
      <c r="E202" s="9"/>
      <c r="F202" s="9"/>
      <c r="G202" s="9"/>
      <c r="H202" s="9"/>
      <c r="I202" s="9"/>
      <c r="J202" s="9"/>
      <c r="K202" s="9"/>
      <c r="L202" s="10"/>
      <c r="M202" s="10"/>
      <c r="N202" s="10"/>
      <c r="O202" s="10"/>
      <c r="P202" s="10"/>
      <c r="Q202" s="10"/>
      <c r="R202" s="10"/>
      <c r="S202" s="10"/>
      <c r="T202" s="10"/>
      <c r="U202" s="10"/>
      <c r="V202" s="10"/>
      <c r="W202" s="10"/>
      <c r="X202" s="10"/>
      <c r="Y202" s="10"/>
      <c r="Z202" s="10"/>
      <c r="AA202" s="11"/>
      <c r="AB202" s="11"/>
      <c r="AC202" s="11"/>
      <c r="AD202" s="11"/>
      <c r="AE202" s="11"/>
      <c r="AF202" s="11"/>
      <c r="AG202" s="11"/>
      <c r="AH202" s="11"/>
      <c r="AI202" s="11"/>
      <c r="AJ202" s="13"/>
      <c r="AK202" s="13"/>
      <c r="AL202" s="13"/>
      <c r="AM202" s="13"/>
      <c r="AN202" s="13"/>
      <c r="AO202" s="13"/>
      <c r="AP202" s="13"/>
    </row>
    <row r="203" spans="1:43" ht="30" customHeight="1">
      <c r="B203" s="9"/>
      <c r="C203" s="9"/>
      <c r="D203" s="9"/>
      <c r="E203" s="9"/>
      <c r="F203" s="9"/>
      <c r="G203" s="9"/>
      <c r="H203" s="9"/>
      <c r="I203" s="9"/>
      <c r="J203" s="9"/>
      <c r="K203" s="9"/>
      <c r="L203" s="10"/>
      <c r="M203" s="10"/>
      <c r="N203" s="10"/>
      <c r="O203" s="10"/>
      <c r="P203" s="10"/>
      <c r="Q203" s="10"/>
      <c r="R203" s="10"/>
      <c r="S203" s="10"/>
      <c r="T203" s="10"/>
      <c r="U203" s="10"/>
      <c r="V203" s="10"/>
      <c r="W203" s="10"/>
      <c r="X203" s="10"/>
      <c r="Y203" s="10"/>
      <c r="Z203" s="10"/>
      <c r="AA203" s="11"/>
      <c r="AB203" s="11"/>
      <c r="AC203" s="11"/>
      <c r="AD203" s="11"/>
      <c r="AE203" s="11"/>
      <c r="AF203" s="11"/>
      <c r="AG203" s="11"/>
      <c r="AH203" s="11"/>
      <c r="AI203" s="11"/>
      <c r="AJ203" s="13"/>
      <c r="AK203" s="13"/>
      <c r="AL203" s="13"/>
      <c r="AM203" s="13"/>
      <c r="AN203" s="13"/>
      <c r="AO203" s="13"/>
      <c r="AP203" s="13"/>
    </row>
    <row r="204" spans="1:43" ht="30" customHeight="1">
      <c r="B204" s="9"/>
      <c r="C204" s="9"/>
      <c r="D204" s="9"/>
      <c r="E204" s="9"/>
      <c r="F204" s="9"/>
      <c r="G204" s="9"/>
      <c r="H204" s="9"/>
      <c r="I204" s="9"/>
      <c r="J204" s="9"/>
      <c r="K204" s="9"/>
      <c r="L204" s="10"/>
      <c r="M204" s="10"/>
      <c r="N204" s="10"/>
      <c r="O204" s="10"/>
      <c r="P204" s="10"/>
      <c r="Q204" s="10"/>
      <c r="R204" s="10"/>
      <c r="S204" s="10"/>
      <c r="T204" s="10"/>
      <c r="U204" s="10"/>
      <c r="V204" s="10"/>
      <c r="W204" s="10"/>
      <c r="X204" s="10"/>
      <c r="Y204" s="10"/>
      <c r="Z204" s="10"/>
      <c r="AA204" s="11"/>
      <c r="AB204" s="11"/>
      <c r="AC204" s="11"/>
      <c r="AD204" s="11"/>
      <c r="AE204" s="11"/>
      <c r="AF204" s="11"/>
      <c r="AG204" s="11"/>
      <c r="AH204" s="11"/>
      <c r="AI204" s="11"/>
      <c r="AJ204" s="13"/>
      <c r="AK204" s="13"/>
      <c r="AL204" s="13"/>
      <c r="AM204" s="13"/>
      <c r="AN204" s="13"/>
      <c r="AO204" s="13"/>
      <c r="AP204" s="13"/>
    </row>
    <row r="205" spans="1:43" ht="30" customHeight="1">
      <c r="B205" s="9"/>
      <c r="C205" s="9"/>
      <c r="D205" s="9"/>
      <c r="E205" s="9"/>
      <c r="F205" s="9"/>
      <c r="G205" s="9"/>
      <c r="H205" s="9"/>
      <c r="I205" s="9"/>
      <c r="J205" s="9"/>
      <c r="K205" s="9"/>
      <c r="L205" s="10"/>
      <c r="M205" s="10"/>
      <c r="N205" s="10"/>
      <c r="O205" s="10"/>
      <c r="P205" s="10"/>
      <c r="Q205" s="10"/>
      <c r="R205" s="10"/>
      <c r="S205" s="10"/>
      <c r="T205" s="10"/>
      <c r="U205" s="10"/>
      <c r="V205" s="10"/>
      <c r="W205" s="10"/>
      <c r="X205" s="10"/>
      <c r="Y205" s="10"/>
      <c r="Z205" s="10"/>
      <c r="AA205" s="11"/>
      <c r="AB205" s="11"/>
      <c r="AC205" s="11"/>
      <c r="AD205" s="11"/>
      <c r="AE205" s="11"/>
      <c r="AF205" s="11"/>
      <c r="AG205" s="11"/>
      <c r="AH205" s="11"/>
      <c r="AI205" s="11"/>
      <c r="AJ205" s="13"/>
      <c r="AK205" s="13"/>
      <c r="AL205" s="13"/>
      <c r="AM205" s="13"/>
      <c r="AN205" s="13"/>
      <c r="AO205" s="13"/>
      <c r="AP205" s="13"/>
    </row>
    <row r="206" spans="1:43" ht="30" customHeight="1">
      <c r="B206" s="9"/>
      <c r="C206" s="9"/>
      <c r="D206" s="9"/>
      <c r="E206" s="9"/>
      <c r="F206" s="9"/>
      <c r="G206" s="9"/>
      <c r="H206" s="9"/>
      <c r="I206" s="9"/>
      <c r="J206" s="9"/>
      <c r="K206" s="9"/>
      <c r="L206" s="10"/>
      <c r="M206" s="10"/>
      <c r="N206" s="10"/>
      <c r="O206" s="10"/>
      <c r="P206" s="10"/>
      <c r="Q206" s="10"/>
      <c r="R206" s="10"/>
      <c r="S206" s="10"/>
      <c r="T206" s="10"/>
      <c r="U206" s="10"/>
      <c r="V206" s="10"/>
      <c r="W206" s="10"/>
      <c r="X206" s="10"/>
      <c r="Y206" s="10"/>
      <c r="Z206" s="10"/>
      <c r="AA206" s="11"/>
      <c r="AB206" s="11"/>
      <c r="AC206" s="11"/>
      <c r="AD206" s="11"/>
      <c r="AE206" s="11"/>
      <c r="AF206" s="11"/>
      <c r="AG206" s="11"/>
      <c r="AH206" s="11"/>
      <c r="AI206" s="11"/>
      <c r="AJ206" s="13"/>
      <c r="AK206" s="13"/>
      <c r="AL206" s="13"/>
      <c r="AM206" s="13"/>
      <c r="AN206" s="13"/>
      <c r="AO206" s="13"/>
      <c r="AP206" s="13"/>
    </row>
    <row r="207" spans="1:43" ht="30" customHeight="1">
      <c r="B207" s="9"/>
      <c r="C207" s="9"/>
      <c r="D207" s="9"/>
      <c r="E207" s="9"/>
      <c r="F207" s="9"/>
      <c r="G207" s="9"/>
      <c r="H207" s="9"/>
      <c r="I207" s="9"/>
      <c r="J207" s="9"/>
      <c r="K207" s="9"/>
      <c r="L207" s="10"/>
      <c r="M207" s="10"/>
      <c r="N207" s="10"/>
      <c r="O207" s="10"/>
      <c r="P207" s="10"/>
      <c r="Q207" s="10"/>
      <c r="R207" s="10"/>
      <c r="S207" s="10"/>
      <c r="T207" s="10"/>
      <c r="U207" s="10"/>
      <c r="V207" s="10"/>
      <c r="W207" s="10"/>
      <c r="X207" s="10"/>
      <c r="Y207" s="10"/>
      <c r="Z207" s="10"/>
      <c r="AA207" s="11"/>
      <c r="AB207" s="11"/>
      <c r="AC207" s="11"/>
      <c r="AD207" s="11"/>
      <c r="AE207" s="11"/>
      <c r="AF207" s="11"/>
      <c r="AG207" s="11"/>
      <c r="AH207" s="11"/>
      <c r="AI207" s="11"/>
      <c r="AJ207" s="13"/>
      <c r="AK207" s="13"/>
      <c r="AL207" s="13"/>
      <c r="AM207" s="13"/>
      <c r="AN207" s="13"/>
      <c r="AO207" s="13"/>
      <c r="AP207" s="13"/>
    </row>
    <row r="208" spans="1:43" ht="30" customHeight="1">
      <c r="B208" s="9"/>
      <c r="C208" s="9"/>
      <c r="D208" s="9"/>
      <c r="E208" s="9"/>
      <c r="F208" s="9"/>
      <c r="G208" s="9"/>
      <c r="H208" s="9"/>
      <c r="I208" s="9"/>
      <c r="J208" s="9"/>
      <c r="K208" s="9"/>
      <c r="L208" s="10"/>
      <c r="M208" s="10"/>
      <c r="N208" s="10"/>
      <c r="O208" s="10"/>
      <c r="P208" s="10"/>
      <c r="Q208" s="10"/>
      <c r="R208" s="10"/>
      <c r="S208" s="10"/>
      <c r="T208" s="10"/>
      <c r="U208" s="10"/>
      <c r="V208" s="10"/>
      <c r="W208" s="10"/>
      <c r="X208" s="10"/>
      <c r="Y208" s="10"/>
      <c r="Z208" s="10"/>
      <c r="AA208" s="11"/>
      <c r="AB208" s="11"/>
      <c r="AC208" s="11"/>
      <c r="AD208" s="11"/>
      <c r="AE208" s="11"/>
      <c r="AF208" s="11"/>
      <c r="AG208" s="11"/>
      <c r="AH208" s="11"/>
      <c r="AI208" s="11"/>
      <c r="AJ208" s="13"/>
      <c r="AK208" s="13"/>
      <c r="AL208" s="13"/>
      <c r="AM208" s="13"/>
      <c r="AN208" s="13"/>
      <c r="AO208" s="13"/>
      <c r="AP208" s="13"/>
    </row>
    <row r="209" spans="2:42" ht="30" customHeight="1">
      <c r="B209" s="9"/>
      <c r="C209" s="9"/>
      <c r="D209" s="9"/>
      <c r="E209" s="9"/>
      <c r="F209" s="9"/>
      <c r="G209" s="9"/>
      <c r="H209" s="9"/>
      <c r="I209" s="9"/>
      <c r="J209" s="9"/>
      <c r="K209" s="9"/>
      <c r="L209" s="10"/>
      <c r="M209" s="10"/>
      <c r="N209" s="10"/>
      <c r="O209" s="10"/>
      <c r="P209" s="10"/>
      <c r="Q209" s="10"/>
      <c r="R209" s="10"/>
      <c r="S209" s="10"/>
      <c r="T209" s="10"/>
      <c r="U209" s="10"/>
      <c r="V209" s="10"/>
      <c r="W209" s="10"/>
      <c r="X209" s="10"/>
      <c r="Y209" s="10"/>
      <c r="Z209" s="10"/>
      <c r="AA209" s="11"/>
      <c r="AB209" s="11"/>
      <c r="AC209" s="11"/>
      <c r="AD209" s="11"/>
      <c r="AE209" s="11"/>
      <c r="AF209" s="11"/>
      <c r="AG209" s="11"/>
      <c r="AH209" s="11"/>
      <c r="AI209" s="11"/>
      <c r="AJ209" s="13"/>
      <c r="AK209" s="13"/>
      <c r="AL209" s="13"/>
      <c r="AM209" s="13"/>
      <c r="AN209" s="13"/>
      <c r="AO209" s="13"/>
      <c r="AP209" s="13"/>
    </row>
    <row r="210" spans="2:42" ht="30" customHeight="1">
      <c r="B210" s="9"/>
      <c r="C210" s="9"/>
      <c r="D210" s="9"/>
      <c r="E210" s="9"/>
      <c r="F210" s="9"/>
      <c r="G210" s="9"/>
      <c r="H210" s="9"/>
      <c r="I210" s="9"/>
      <c r="J210" s="9"/>
      <c r="K210" s="9"/>
      <c r="L210" s="10"/>
      <c r="M210" s="10"/>
      <c r="N210" s="10"/>
      <c r="O210" s="10"/>
      <c r="P210" s="10"/>
      <c r="Q210" s="10"/>
      <c r="R210" s="10"/>
      <c r="S210" s="10"/>
      <c r="T210" s="10"/>
      <c r="U210" s="10"/>
      <c r="V210" s="10"/>
      <c r="W210" s="10"/>
      <c r="X210" s="10"/>
      <c r="Y210" s="10"/>
      <c r="Z210" s="10"/>
      <c r="AA210" s="11"/>
      <c r="AB210" s="11"/>
      <c r="AC210" s="11"/>
      <c r="AD210" s="11"/>
      <c r="AE210" s="11"/>
      <c r="AF210" s="11"/>
      <c r="AG210" s="11"/>
      <c r="AH210" s="11"/>
      <c r="AI210" s="11"/>
      <c r="AJ210" s="13"/>
      <c r="AK210" s="13"/>
      <c r="AL210" s="13"/>
      <c r="AM210" s="13"/>
      <c r="AN210" s="13"/>
      <c r="AO210" s="13"/>
      <c r="AP210" s="13"/>
    </row>
    <row r="211" spans="2:42" ht="30" customHeight="1">
      <c r="B211" s="9"/>
      <c r="C211" s="9"/>
      <c r="D211" s="9"/>
      <c r="E211" s="9"/>
      <c r="F211" s="9"/>
      <c r="G211" s="9"/>
      <c r="H211" s="9"/>
      <c r="I211" s="9"/>
      <c r="J211" s="9"/>
      <c r="K211" s="9"/>
      <c r="L211" s="10"/>
      <c r="M211" s="10"/>
      <c r="N211" s="10"/>
      <c r="O211" s="10"/>
      <c r="P211" s="10"/>
      <c r="Q211" s="10"/>
      <c r="R211" s="10"/>
      <c r="S211" s="10"/>
      <c r="T211" s="10"/>
      <c r="U211" s="10"/>
      <c r="V211" s="10"/>
      <c r="W211" s="10"/>
      <c r="X211" s="10"/>
      <c r="Y211" s="10"/>
      <c r="Z211" s="10"/>
      <c r="AA211" s="11"/>
      <c r="AB211" s="11"/>
      <c r="AC211" s="11"/>
      <c r="AD211" s="11"/>
      <c r="AE211" s="11"/>
      <c r="AF211" s="11"/>
      <c r="AG211" s="11"/>
      <c r="AH211" s="11"/>
      <c r="AI211" s="11"/>
      <c r="AJ211" s="13"/>
      <c r="AK211" s="13"/>
      <c r="AL211" s="13"/>
      <c r="AM211" s="13"/>
      <c r="AN211" s="13"/>
      <c r="AO211" s="13"/>
      <c r="AP211" s="13"/>
    </row>
    <row r="212" spans="2:42" ht="30" customHeight="1">
      <c r="B212" s="9"/>
      <c r="C212" s="9"/>
      <c r="D212" s="9"/>
      <c r="E212" s="9"/>
      <c r="F212" s="9"/>
      <c r="G212" s="9"/>
      <c r="H212" s="9"/>
      <c r="I212" s="9"/>
      <c r="J212" s="9"/>
      <c r="K212" s="9"/>
      <c r="L212" s="10"/>
      <c r="M212" s="10"/>
      <c r="N212" s="10"/>
      <c r="O212" s="10"/>
      <c r="P212" s="10"/>
      <c r="Q212" s="10"/>
      <c r="R212" s="10"/>
      <c r="S212" s="10"/>
      <c r="T212" s="10"/>
      <c r="U212" s="10"/>
      <c r="V212" s="10"/>
      <c r="W212" s="10"/>
      <c r="X212" s="10"/>
      <c r="Y212" s="10"/>
      <c r="Z212" s="10"/>
      <c r="AA212" s="11"/>
      <c r="AB212" s="11"/>
      <c r="AC212" s="11"/>
      <c r="AD212" s="11"/>
      <c r="AE212" s="11"/>
      <c r="AF212" s="11"/>
      <c r="AG212" s="11"/>
      <c r="AH212" s="11"/>
      <c r="AI212" s="11"/>
      <c r="AJ212" s="13"/>
      <c r="AK212" s="13"/>
      <c r="AL212" s="13"/>
      <c r="AM212" s="13"/>
      <c r="AN212" s="13"/>
      <c r="AO212" s="13"/>
      <c r="AP212" s="13"/>
    </row>
    <row r="213" spans="2:42" ht="30" customHeight="1">
      <c r="B213" s="9"/>
      <c r="C213" s="9"/>
      <c r="D213" s="9"/>
      <c r="E213" s="9"/>
      <c r="F213" s="9"/>
      <c r="G213" s="9"/>
      <c r="H213" s="9"/>
      <c r="I213" s="9"/>
      <c r="J213" s="9"/>
      <c r="K213" s="9"/>
      <c r="L213" s="10"/>
      <c r="M213" s="10"/>
      <c r="N213" s="10"/>
      <c r="O213" s="10"/>
      <c r="P213" s="10"/>
      <c r="Q213" s="10"/>
      <c r="R213" s="10"/>
      <c r="S213" s="10"/>
      <c r="T213" s="10"/>
      <c r="U213" s="10"/>
      <c r="V213" s="10"/>
      <c r="W213" s="10"/>
      <c r="X213" s="10"/>
      <c r="Y213" s="10"/>
      <c r="Z213" s="10"/>
      <c r="AA213" s="11"/>
      <c r="AB213" s="11"/>
      <c r="AC213" s="11"/>
      <c r="AD213" s="11"/>
      <c r="AE213" s="11"/>
      <c r="AF213" s="11"/>
      <c r="AG213" s="11"/>
      <c r="AH213" s="11"/>
      <c r="AI213" s="11"/>
      <c r="AJ213" s="13"/>
      <c r="AK213" s="13"/>
      <c r="AL213" s="13"/>
      <c r="AM213" s="13"/>
      <c r="AN213" s="13"/>
      <c r="AO213" s="13"/>
      <c r="AP213" s="13"/>
    </row>
    <row r="214" spans="2:42" ht="30" customHeight="1">
      <c r="B214" s="9"/>
      <c r="C214" s="9"/>
      <c r="D214" s="9"/>
      <c r="E214" s="9"/>
      <c r="F214" s="9"/>
      <c r="G214" s="9"/>
      <c r="H214" s="9"/>
      <c r="I214" s="9"/>
      <c r="J214" s="9"/>
      <c r="K214" s="9"/>
      <c r="L214" s="10"/>
      <c r="M214" s="10"/>
      <c r="N214" s="10"/>
      <c r="O214" s="10"/>
      <c r="P214" s="10"/>
      <c r="Q214" s="10"/>
      <c r="R214" s="10"/>
      <c r="S214" s="10"/>
      <c r="T214" s="10"/>
      <c r="U214" s="10"/>
      <c r="V214" s="10"/>
      <c r="W214" s="10"/>
      <c r="X214" s="10"/>
      <c r="Y214" s="10"/>
      <c r="Z214" s="10"/>
      <c r="AA214" s="11"/>
      <c r="AB214" s="11"/>
      <c r="AC214" s="11"/>
      <c r="AD214" s="11"/>
      <c r="AE214" s="11"/>
      <c r="AF214" s="11"/>
      <c r="AG214" s="11"/>
      <c r="AH214" s="11"/>
      <c r="AI214" s="11"/>
      <c r="AJ214" s="13"/>
      <c r="AK214" s="13"/>
      <c r="AL214" s="13"/>
      <c r="AM214" s="13"/>
      <c r="AN214" s="13"/>
      <c r="AO214" s="13"/>
      <c r="AP214" s="13"/>
    </row>
    <row r="215" spans="2:42" ht="30" customHeight="1">
      <c r="B215" s="9"/>
      <c r="C215" s="9"/>
      <c r="D215" s="9"/>
      <c r="E215" s="9"/>
      <c r="F215" s="9"/>
      <c r="G215" s="9"/>
      <c r="H215" s="9"/>
      <c r="I215" s="9"/>
      <c r="J215" s="9"/>
      <c r="K215" s="9"/>
      <c r="L215" s="10"/>
      <c r="M215" s="10"/>
      <c r="N215" s="10"/>
      <c r="O215" s="10"/>
      <c r="P215" s="10"/>
      <c r="Q215" s="10"/>
      <c r="R215" s="10"/>
      <c r="S215" s="10"/>
      <c r="T215" s="10"/>
      <c r="U215" s="10"/>
      <c r="V215" s="10"/>
      <c r="W215" s="10"/>
      <c r="X215" s="10"/>
      <c r="Y215" s="10"/>
      <c r="Z215" s="10"/>
      <c r="AA215" s="11"/>
      <c r="AB215" s="11"/>
      <c r="AC215" s="11"/>
      <c r="AD215" s="11"/>
      <c r="AE215" s="11"/>
      <c r="AF215" s="11"/>
      <c r="AG215" s="11"/>
      <c r="AH215" s="11"/>
      <c r="AI215" s="11"/>
      <c r="AJ215" s="13"/>
      <c r="AK215" s="13"/>
      <c r="AL215" s="13"/>
      <c r="AM215" s="13"/>
      <c r="AN215" s="13"/>
      <c r="AO215" s="13"/>
      <c r="AP215" s="13"/>
    </row>
    <row r="216" spans="2:42" ht="30" customHeight="1">
      <c r="B216" s="9"/>
      <c r="C216" s="9"/>
      <c r="D216" s="9"/>
      <c r="E216" s="9"/>
      <c r="F216" s="9"/>
      <c r="G216" s="9"/>
      <c r="H216" s="9"/>
      <c r="I216" s="9"/>
      <c r="J216" s="9"/>
      <c r="K216" s="9"/>
      <c r="L216" s="10"/>
      <c r="M216" s="10"/>
      <c r="N216" s="10"/>
      <c r="O216" s="10"/>
      <c r="P216" s="10"/>
      <c r="Q216" s="10"/>
      <c r="R216" s="10"/>
      <c r="S216" s="10"/>
      <c r="T216" s="10"/>
      <c r="U216" s="10"/>
      <c r="V216" s="10"/>
      <c r="W216" s="10"/>
      <c r="X216" s="10"/>
      <c r="Y216" s="10"/>
      <c r="Z216" s="10"/>
      <c r="AA216" s="11"/>
      <c r="AB216" s="11"/>
      <c r="AC216" s="11"/>
      <c r="AD216" s="11"/>
      <c r="AE216" s="11"/>
      <c r="AF216" s="11"/>
      <c r="AG216" s="11"/>
      <c r="AH216" s="11"/>
      <c r="AI216" s="11"/>
      <c r="AJ216" s="13"/>
      <c r="AK216" s="13"/>
      <c r="AL216" s="13"/>
      <c r="AM216" s="13"/>
      <c r="AN216" s="13"/>
      <c r="AO216" s="13"/>
      <c r="AP216" s="13"/>
    </row>
    <row r="217" spans="2:42" ht="30" customHeight="1">
      <c r="B217" s="9"/>
      <c r="C217" s="9"/>
      <c r="D217" s="9"/>
      <c r="E217" s="9"/>
      <c r="F217" s="9"/>
      <c r="G217" s="9"/>
      <c r="H217" s="9"/>
      <c r="I217" s="9"/>
      <c r="J217" s="9"/>
      <c r="K217" s="9"/>
      <c r="L217" s="10"/>
      <c r="M217" s="10"/>
      <c r="N217" s="10"/>
      <c r="O217" s="10"/>
      <c r="P217" s="10"/>
      <c r="Q217" s="10"/>
      <c r="R217" s="10"/>
      <c r="S217" s="10"/>
      <c r="T217" s="10"/>
      <c r="U217" s="10"/>
      <c r="V217" s="10"/>
      <c r="W217" s="10"/>
      <c r="X217" s="10"/>
      <c r="Y217" s="10"/>
      <c r="Z217" s="10"/>
      <c r="AA217" s="11"/>
      <c r="AB217" s="11"/>
      <c r="AC217" s="11"/>
      <c r="AD217" s="11"/>
      <c r="AE217" s="11"/>
      <c r="AF217" s="11"/>
      <c r="AG217" s="11"/>
      <c r="AH217" s="11"/>
      <c r="AI217" s="11"/>
      <c r="AJ217" s="13"/>
      <c r="AK217" s="13"/>
      <c r="AL217" s="13"/>
      <c r="AM217" s="13"/>
      <c r="AN217" s="13"/>
      <c r="AO217" s="13"/>
      <c r="AP217" s="13"/>
    </row>
    <row r="218" spans="2:42" ht="30" customHeight="1">
      <c r="B218" s="9"/>
      <c r="C218" s="9"/>
      <c r="D218" s="9"/>
      <c r="E218" s="9"/>
      <c r="F218" s="9"/>
      <c r="G218" s="9"/>
      <c r="H218" s="9"/>
      <c r="I218" s="9"/>
      <c r="J218" s="9"/>
      <c r="K218" s="9"/>
      <c r="L218" s="10"/>
      <c r="M218" s="10"/>
      <c r="N218" s="10"/>
      <c r="O218" s="10"/>
      <c r="P218" s="10"/>
      <c r="Q218" s="10"/>
      <c r="R218" s="10"/>
      <c r="S218" s="10"/>
      <c r="T218" s="10"/>
      <c r="U218" s="10"/>
      <c r="V218" s="10"/>
      <c r="W218" s="10"/>
      <c r="X218" s="10"/>
      <c r="Y218" s="10"/>
      <c r="Z218" s="10"/>
      <c r="AA218" s="11"/>
      <c r="AB218" s="11"/>
      <c r="AC218" s="11"/>
      <c r="AD218" s="11"/>
      <c r="AE218" s="11"/>
      <c r="AF218" s="11"/>
      <c r="AG218" s="11"/>
      <c r="AH218" s="11"/>
      <c r="AI218" s="11"/>
      <c r="AJ218" s="13"/>
      <c r="AK218" s="13"/>
      <c r="AL218" s="13"/>
      <c r="AM218" s="13"/>
      <c r="AN218" s="13"/>
      <c r="AO218" s="13"/>
      <c r="AP218" s="13"/>
    </row>
    <row r="219" spans="2:42" ht="30" customHeight="1">
      <c r="B219" s="9"/>
      <c r="C219" s="9"/>
      <c r="D219" s="9"/>
      <c r="E219" s="9"/>
      <c r="F219" s="9"/>
      <c r="G219" s="9"/>
      <c r="H219" s="9"/>
      <c r="I219" s="9"/>
      <c r="J219" s="9"/>
      <c r="K219" s="9"/>
      <c r="L219" s="10"/>
      <c r="M219" s="10"/>
      <c r="N219" s="10"/>
      <c r="O219" s="10"/>
      <c r="P219" s="10"/>
      <c r="Q219" s="10"/>
      <c r="R219" s="10"/>
      <c r="S219" s="10"/>
      <c r="T219" s="10"/>
      <c r="U219" s="10"/>
      <c r="V219" s="10"/>
      <c r="W219" s="10"/>
      <c r="X219" s="10"/>
      <c r="Y219" s="10"/>
      <c r="Z219" s="10"/>
      <c r="AA219" s="11"/>
      <c r="AB219" s="11"/>
      <c r="AC219" s="11"/>
      <c r="AD219" s="11"/>
      <c r="AE219" s="11"/>
      <c r="AF219" s="11"/>
      <c r="AG219" s="11"/>
      <c r="AH219" s="11"/>
      <c r="AI219" s="11"/>
      <c r="AJ219" s="13"/>
      <c r="AK219" s="13"/>
      <c r="AL219" s="13"/>
      <c r="AM219" s="13"/>
      <c r="AN219" s="13"/>
      <c r="AO219" s="13"/>
      <c r="AP219" s="13"/>
    </row>
    <row r="220" spans="2:42" ht="30" customHeight="1">
      <c r="B220" s="9"/>
      <c r="C220" s="9"/>
      <c r="D220" s="9"/>
      <c r="E220" s="9"/>
      <c r="F220" s="9"/>
      <c r="G220" s="9"/>
      <c r="H220" s="9"/>
      <c r="I220" s="9"/>
      <c r="J220" s="9"/>
      <c r="K220" s="9"/>
      <c r="L220" s="10"/>
      <c r="M220" s="10"/>
      <c r="N220" s="10"/>
      <c r="O220" s="10"/>
      <c r="P220" s="10"/>
      <c r="Q220" s="10"/>
      <c r="R220" s="10"/>
      <c r="S220" s="10"/>
      <c r="T220" s="10"/>
      <c r="U220" s="10"/>
      <c r="V220" s="10"/>
      <c r="W220" s="10"/>
      <c r="X220" s="10"/>
      <c r="Y220" s="10"/>
      <c r="Z220" s="10"/>
      <c r="AA220" s="11"/>
      <c r="AB220" s="11"/>
      <c r="AC220" s="11"/>
      <c r="AD220" s="11"/>
      <c r="AE220" s="11"/>
      <c r="AF220" s="11"/>
      <c r="AG220" s="11"/>
      <c r="AH220" s="11"/>
      <c r="AI220" s="11"/>
      <c r="AJ220" s="13"/>
      <c r="AK220" s="13"/>
      <c r="AL220" s="13"/>
      <c r="AM220" s="13"/>
      <c r="AN220" s="13"/>
      <c r="AO220" s="13"/>
      <c r="AP220" s="13"/>
    </row>
    <row r="221" spans="2:42" ht="30" customHeight="1">
      <c r="B221" s="9"/>
      <c r="C221" s="9"/>
      <c r="D221" s="9"/>
      <c r="E221" s="9"/>
      <c r="F221" s="9"/>
      <c r="G221" s="9"/>
      <c r="H221" s="9"/>
      <c r="I221" s="9"/>
      <c r="J221" s="9"/>
      <c r="K221" s="9"/>
      <c r="L221" s="10"/>
      <c r="M221" s="10"/>
      <c r="N221" s="10"/>
      <c r="O221" s="10"/>
      <c r="P221" s="10"/>
      <c r="Q221" s="10"/>
      <c r="R221" s="10"/>
      <c r="S221" s="10"/>
      <c r="T221" s="10"/>
      <c r="U221" s="10"/>
      <c r="V221" s="10"/>
      <c r="W221" s="10"/>
      <c r="X221" s="10"/>
      <c r="Y221" s="10"/>
      <c r="Z221" s="10"/>
      <c r="AA221" s="11"/>
      <c r="AB221" s="11"/>
      <c r="AC221" s="11"/>
      <c r="AD221" s="11"/>
      <c r="AE221" s="11"/>
      <c r="AF221" s="11"/>
      <c r="AG221" s="11"/>
      <c r="AH221" s="11"/>
      <c r="AI221" s="11"/>
      <c r="AJ221" s="13"/>
      <c r="AK221" s="13"/>
      <c r="AL221" s="13"/>
      <c r="AM221" s="13"/>
      <c r="AN221" s="13"/>
      <c r="AO221" s="13"/>
      <c r="AP221" s="13"/>
    </row>
    <row r="222" spans="2:42" ht="30" customHeight="1">
      <c r="B222" s="9"/>
      <c r="C222" s="9"/>
      <c r="D222" s="9"/>
      <c r="E222" s="9"/>
      <c r="F222" s="9"/>
      <c r="G222" s="9"/>
      <c r="H222" s="9"/>
      <c r="I222" s="9"/>
      <c r="J222" s="9"/>
      <c r="K222" s="9"/>
      <c r="L222" s="10"/>
      <c r="M222" s="10"/>
      <c r="N222" s="10"/>
      <c r="O222" s="10"/>
      <c r="P222" s="10"/>
      <c r="Q222" s="10"/>
      <c r="R222" s="10"/>
      <c r="S222" s="10"/>
      <c r="T222" s="10"/>
      <c r="U222" s="10"/>
      <c r="V222" s="10"/>
      <c r="W222" s="10"/>
      <c r="X222" s="10"/>
      <c r="Y222" s="10"/>
      <c r="Z222" s="10"/>
      <c r="AA222" s="11"/>
      <c r="AB222" s="11"/>
      <c r="AC222" s="11"/>
      <c r="AD222" s="11"/>
      <c r="AE222" s="11"/>
      <c r="AF222" s="11"/>
      <c r="AG222" s="11"/>
      <c r="AH222" s="11"/>
      <c r="AI222" s="11"/>
      <c r="AJ222" s="13"/>
      <c r="AK222" s="13"/>
      <c r="AL222" s="13"/>
      <c r="AM222" s="13"/>
      <c r="AN222" s="13"/>
      <c r="AO222" s="13"/>
      <c r="AP222" s="13"/>
    </row>
    <row r="223" spans="2:42" ht="30" customHeight="1">
      <c r="B223" s="9"/>
      <c r="C223" s="9"/>
      <c r="D223" s="9"/>
      <c r="E223" s="9"/>
      <c r="F223" s="9"/>
      <c r="G223" s="9"/>
      <c r="H223" s="9"/>
      <c r="I223" s="9"/>
      <c r="J223" s="9"/>
      <c r="K223" s="9"/>
      <c r="L223" s="10"/>
      <c r="M223" s="10"/>
      <c r="N223" s="10"/>
      <c r="O223" s="10"/>
      <c r="P223" s="10"/>
      <c r="Q223" s="10"/>
      <c r="R223" s="10"/>
      <c r="S223" s="10"/>
      <c r="T223" s="10"/>
      <c r="U223" s="10"/>
      <c r="V223" s="10"/>
      <c r="W223" s="10"/>
      <c r="X223" s="10"/>
      <c r="Y223" s="10"/>
      <c r="Z223" s="10"/>
      <c r="AA223" s="11"/>
      <c r="AB223" s="11"/>
      <c r="AC223" s="11"/>
      <c r="AD223" s="11"/>
      <c r="AE223" s="11"/>
      <c r="AF223" s="11"/>
      <c r="AG223" s="11"/>
      <c r="AH223" s="11"/>
      <c r="AI223" s="11"/>
      <c r="AJ223" s="13"/>
      <c r="AK223" s="13"/>
      <c r="AL223" s="13"/>
      <c r="AM223" s="13"/>
      <c r="AN223" s="13"/>
      <c r="AO223" s="13"/>
      <c r="AP223" s="13"/>
    </row>
    <row r="224" spans="2:42" ht="30" customHeight="1">
      <c r="B224" s="9"/>
      <c r="C224" s="9"/>
      <c r="D224" s="9"/>
      <c r="E224" s="9"/>
      <c r="F224" s="9"/>
      <c r="G224" s="9"/>
      <c r="H224" s="9"/>
      <c r="I224" s="9"/>
      <c r="J224" s="9"/>
      <c r="K224" s="9"/>
      <c r="L224" s="10"/>
      <c r="M224" s="10"/>
      <c r="N224" s="10"/>
      <c r="O224" s="10"/>
      <c r="P224" s="10"/>
      <c r="Q224" s="10"/>
      <c r="R224" s="10"/>
      <c r="S224" s="10"/>
      <c r="T224" s="10"/>
      <c r="U224" s="10"/>
      <c r="V224" s="10"/>
      <c r="W224" s="10"/>
      <c r="X224" s="10"/>
      <c r="Y224" s="10"/>
      <c r="Z224" s="10"/>
      <c r="AA224" s="11"/>
      <c r="AB224" s="11"/>
      <c r="AC224" s="11"/>
      <c r="AD224" s="11"/>
      <c r="AE224" s="11"/>
      <c r="AF224" s="11"/>
      <c r="AG224" s="11"/>
      <c r="AH224" s="11"/>
      <c r="AI224" s="11"/>
      <c r="AJ224" s="13"/>
      <c r="AK224" s="13"/>
      <c r="AL224" s="13"/>
      <c r="AM224" s="13"/>
      <c r="AN224" s="13"/>
      <c r="AO224" s="13"/>
      <c r="AP224" s="13"/>
    </row>
    <row r="225" spans="2:42" ht="30" customHeight="1">
      <c r="B225" s="9"/>
      <c r="C225" s="9"/>
      <c r="D225" s="9"/>
      <c r="E225" s="9"/>
      <c r="F225" s="9"/>
      <c r="G225" s="9"/>
      <c r="H225" s="9"/>
      <c r="I225" s="9"/>
      <c r="J225" s="9"/>
      <c r="K225" s="9"/>
      <c r="L225" s="10"/>
      <c r="M225" s="10"/>
      <c r="N225" s="10"/>
      <c r="O225" s="10"/>
      <c r="P225" s="10"/>
      <c r="Q225" s="10"/>
      <c r="R225" s="10"/>
      <c r="S225" s="10"/>
      <c r="T225" s="10"/>
      <c r="U225" s="10"/>
      <c r="V225" s="10"/>
      <c r="W225" s="10"/>
      <c r="X225" s="10"/>
      <c r="Y225" s="10"/>
      <c r="Z225" s="10"/>
      <c r="AA225" s="11"/>
      <c r="AB225" s="11"/>
      <c r="AC225" s="11"/>
      <c r="AD225" s="11"/>
      <c r="AE225" s="11"/>
      <c r="AF225" s="11"/>
      <c r="AG225" s="11"/>
      <c r="AH225" s="11"/>
      <c r="AI225" s="11"/>
      <c r="AJ225" s="13"/>
      <c r="AK225" s="13"/>
      <c r="AL225" s="13"/>
      <c r="AM225" s="13"/>
      <c r="AN225" s="13"/>
      <c r="AO225" s="13"/>
      <c r="AP225" s="13"/>
    </row>
    <row r="226" spans="2:42" ht="30" customHeight="1">
      <c r="B226" s="9"/>
      <c r="C226" s="9"/>
      <c r="D226" s="9"/>
      <c r="E226" s="9"/>
      <c r="F226" s="9"/>
      <c r="G226" s="9"/>
      <c r="H226" s="9"/>
      <c r="I226" s="9"/>
      <c r="J226" s="9"/>
      <c r="K226" s="9"/>
      <c r="L226" s="10"/>
      <c r="M226" s="10"/>
      <c r="N226" s="10"/>
      <c r="O226" s="10"/>
      <c r="P226" s="10"/>
      <c r="Q226" s="10"/>
      <c r="R226" s="10"/>
      <c r="S226" s="10"/>
      <c r="T226" s="10"/>
      <c r="U226" s="10"/>
      <c r="V226" s="10"/>
      <c r="W226" s="10"/>
      <c r="X226" s="10"/>
      <c r="Y226" s="10"/>
      <c r="Z226" s="10"/>
      <c r="AA226" s="11"/>
      <c r="AB226" s="11"/>
      <c r="AC226" s="11"/>
      <c r="AD226" s="11"/>
      <c r="AE226" s="11"/>
      <c r="AF226" s="11"/>
      <c r="AG226" s="11"/>
      <c r="AH226" s="11"/>
      <c r="AI226" s="11"/>
      <c r="AJ226" s="13"/>
      <c r="AK226" s="13"/>
      <c r="AL226" s="13"/>
      <c r="AM226" s="13"/>
      <c r="AN226" s="13"/>
      <c r="AO226" s="13"/>
      <c r="AP226" s="13"/>
    </row>
    <row r="227" spans="2:42" ht="30" customHeight="1">
      <c r="B227" s="9"/>
      <c r="C227" s="9"/>
      <c r="D227" s="9"/>
      <c r="E227" s="9"/>
      <c r="F227" s="9"/>
      <c r="G227" s="9"/>
      <c r="H227" s="9"/>
      <c r="I227" s="9"/>
      <c r="J227" s="9"/>
      <c r="K227" s="9"/>
      <c r="L227" s="10"/>
      <c r="M227" s="10"/>
      <c r="N227" s="10"/>
      <c r="O227" s="10"/>
      <c r="P227" s="10"/>
      <c r="Q227" s="10"/>
      <c r="R227" s="10"/>
      <c r="S227" s="10"/>
      <c r="T227" s="10"/>
      <c r="U227" s="10"/>
      <c r="V227" s="10"/>
      <c r="W227" s="10"/>
      <c r="X227" s="10"/>
      <c r="Y227" s="10"/>
      <c r="Z227" s="10"/>
      <c r="AA227" s="11"/>
      <c r="AB227" s="11"/>
      <c r="AC227" s="11"/>
      <c r="AD227" s="11"/>
      <c r="AE227" s="11"/>
      <c r="AF227" s="11"/>
      <c r="AG227" s="11"/>
      <c r="AH227" s="11"/>
      <c r="AI227" s="11"/>
      <c r="AJ227" s="13"/>
      <c r="AK227" s="13"/>
      <c r="AL227" s="13"/>
      <c r="AM227" s="13"/>
      <c r="AN227" s="13"/>
      <c r="AO227" s="13"/>
      <c r="AP227" s="13"/>
    </row>
    <row r="228" spans="2:42" ht="30" customHeight="1">
      <c r="B228" s="9"/>
      <c r="C228" s="9"/>
      <c r="D228" s="9"/>
      <c r="E228" s="9"/>
      <c r="F228" s="9"/>
      <c r="G228" s="9"/>
      <c r="H228" s="9"/>
      <c r="I228" s="9"/>
      <c r="J228" s="9"/>
      <c r="K228" s="9"/>
      <c r="L228" s="10"/>
      <c r="M228" s="10"/>
      <c r="N228" s="10"/>
      <c r="O228" s="10"/>
      <c r="P228" s="10"/>
      <c r="Q228" s="10"/>
      <c r="R228" s="10"/>
      <c r="S228" s="10"/>
      <c r="T228" s="10"/>
      <c r="U228" s="10"/>
      <c r="V228" s="10"/>
      <c r="W228" s="10"/>
      <c r="X228" s="10"/>
      <c r="Y228" s="10"/>
      <c r="Z228" s="10"/>
      <c r="AA228" s="11"/>
      <c r="AB228" s="11"/>
      <c r="AC228" s="11"/>
      <c r="AD228" s="11"/>
      <c r="AE228" s="11"/>
      <c r="AF228" s="11"/>
      <c r="AG228" s="11"/>
      <c r="AH228" s="11"/>
      <c r="AI228" s="11"/>
      <c r="AJ228" s="13"/>
      <c r="AK228" s="13"/>
      <c r="AL228" s="13"/>
      <c r="AM228" s="13"/>
      <c r="AN228" s="13"/>
      <c r="AO228" s="13"/>
      <c r="AP228" s="13"/>
    </row>
    <row r="229" spans="2:42" ht="30" customHeight="1">
      <c r="B229" s="9"/>
      <c r="C229" s="9"/>
      <c r="D229" s="9"/>
      <c r="E229" s="9"/>
      <c r="F229" s="9"/>
      <c r="G229" s="9"/>
      <c r="H229" s="9"/>
      <c r="I229" s="9"/>
      <c r="J229" s="9"/>
      <c r="K229" s="9"/>
      <c r="L229" s="10"/>
      <c r="M229" s="10"/>
      <c r="N229" s="10"/>
      <c r="O229" s="10"/>
      <c r="P229" s="10"/>
      <c r="Q229" s="10"/>
      <c r="R229" s="10"/>
      <c r="S229" s="10"/>
      <c r="T229" s="10"/>
      <c r="U229" s="10"/>
      <c r="V229" s="10"/>
      <c r="W229" s="10"/>
      <c r="X229" s="10"/>
      <c r="Y229" s="10"/>
      <c r="Z229" s="10"/>
      <c r="AA229" s="11"/>
      <c r="AB229" s="11"/>
      <c r="AC229" s="11"/>
      <c r="AD229" s="11"/>
      <c r="AE229" s="11"/>
      <c r="AF229" s="11"/>
      <c r="AG229" s="11"/>
      <c r="AH229" s="11"/>
      <c r="AI229" s="11"/>
      <c r="AJ229" s="13"/>
      <c r="AK229" s="13"/>
      <c r="AL229" s="13"/>
      <c r="AM229" s="13"/>
      <c r="AN229" s="13"/>
      <c r="AO229" s="13"/>
      <c r="AP229" s="13"/>
    </row>
    <row r="230" spans="2:42" ht="30" customHeight="1">
      <c r="B230" s="9"/>
      <c r="C230" s="9"/>
      <c r="D230" s="9"/>
      <c r="E230" s="9"/>
      <c r="F230" s="9"/>
      <c r="G230" s="9"/>
      <c r="H230" s="9"/>
      <c r="I230" s="9"/>
      <c r="J230" s="9"/>
      <c r="K230" s="9"/>
      <c r="L230" s="10"/>
      <c r="M230" s="10"/>
      <c r="N230" s="10"/>
      <c r="O230" s="10"/>
      <c r="P230" s="10"/>
      <c r="Q230" s="10"/>
      <c r="R230" s="10"/>
      <c r="S230" s="10"/>
      <c r="T230" s="10"/>
      <c r="U230" s="10"/>
      <c r="V230" s="10"/>
      <c r="W230" s="10"/>
      <c r="X230" s="10"/>
      <c r="Y230" s="10"/>
      <c r="Z230" s="10"/>
      <c r="AA230" s="11"/>
      <c r="AB230" s="11"/>
      <c r="AC230" s="11"/>
      <c r="AD230" s="11"/>
      <c r="AE230" s="11"/>
      <c r="AF230" s="11"/>
      <c r="AG230" s="11"/>
      <c r="AH230" s="11"/>
      <c r="AI230" s="11"/>
      <c r="AJ230" s="13"/>
      <c r="AK230" s="13"/>
      <c r="AL230" s="13"/>
      <c r="AM230" s="13"/>
      <c r="AN230" s="13"/>
      <c r="AO230" s="13"/>
      <c r="AP230" s="13"/>
    </row>
    <row r="231" spans="2:42" ht="30" customHeight="1">
      <c r="B231" s="9"/>
      <c r="C231" s="9"/>
      <c r="D231" s="9"/>
      <c r="E231" s="9"/>
      <c r="F231" s="9"/>
      <c r="G231" s="9"/>
      <c r="H231" s="9"/>
      <c r="I231" s="9"/>
      <c r="J231" s="9"/>
      <c r="K231" s="9"/>
      <c r="L231" s="10"/>
      <c r="M231" s="10"/>
      <c r="N231" s="10"/>
      <c r="O231" s="10"/>
      <c r="P231" s="10"/>
      <c r="Q231" s="10"/>
      <c r="R231" s="10"/>
      <c r="S231" s="10"/>
      <c r="T231" s="10"/>
      <c r="U231" s="10"/>
      <c r="V231" s="10"/>
      <c r="W231" s="10"/>
      <c r="X231" s="10"/>
      <c r="Y231" s="10"/>
      <c r="Z231" s="10"/>
      <c r="AA231" s="11"/>
      <c r="AB231" s="11"/>
      <c r="AC231" s="11"/>
      <c r="AD231" s="11"/>
      <c r="AE231" s="11"/>
      <c r="AF231" s="11"/>
      <c r="AG231" s="11"/>
      <c r="AH231" s="11"/>
      <c r="AI231" s="11"/>
      <c r="AJ231" s="13"/>
      <c r="AK231" s="13"/>
      <c r="AL231" s="13"/>
      <c r="AM231" s="13"/>
      <c r="AN231" s="13"/>
      <c r="AO231" s="13"/>
      <c r="AP231" s="13"/>
    </row>
    <row r="232" spans="2:42" ht="30" customHeight="1">
      <c r="B232" s="9"/>
      <c r="C232" s="9"/>
      <c r="D232" s="9"/>
      <c r="E232" s="9"/>
      <c r="F232" s="9"/>
      <c r="G232" s="9"/>
      <c r="H232" s="9"/>
      <c r="I232" s="9"/>
      <c r="J232" s="9"/>
      <c r="K232" s="9"/>
      <c r="L232" s="10"/>
      <c r="M232" s="10"/>
      <c r="N232" s="10"/>
      <c r="O232" s="10"/>
      <c r="P232" s="10"/>
      <c r="Q232" s="10"/>
      <c r="R232" s="10"/>
      <c r="S232" s="10"/>
      <c r="T232" s="10"/>
      <c r="U232" s="10"/>
      <c r="V232" s="10"/>
      <c r="W232" s="10"/>
      <c r="X232" s="10"/>
      <c r="Y232" s="10"/>
      <c r="Z232" s="10"/>
      <c r="AA232" s="11"/>
      <c r="AB232" s="11"/>
      <c r="AC232" s="11"/>
      <c r="AD232" s="11"/>
      <c r="AE232" s="11"/>
      <c r="AF232" s="11"/>
      <c r="AG232" s="11"/>
      <c r="AH232" s="11"/>
      <c r="AI232" s="11"/>
      <c r="AJ232" s="13"/>
      <c r="AK232" s="13"/>
      <c r="AL232" s="13"/>
      <c r="AM232" s="13"/>
      <c r="AN232" s="13"/>
      <c r="AO232" s="13"/>
      <c r="AP232" s="13"/>
    </row>
    <row r="233" spans="2:42" ht="30" customHeight="1">
      <c r="B233" s="9"/>
      <c r="C233" s="9"/>
      <c r="D233" s="9"/>
      <c r="E233" s="9"/>
      <c r="F233" s="9"/>
      <c r="G233" s="9"/>
      <c r="H233" s="9"/>
      <c r="I233" s="9"/>
      <c r="J233" s="9"/>
      <c r="K233" s="9"/>
      <c r="L233" s="10"/>
      <c r="M233" s="10"/>
      <c r="N233" s="10"/>
      <c r="O233" s="10"/>
      <c r="P233" s="10"/>
      <c r="Q233" s="10"/>
      <c r="R233" s="10"/>
      <c r="S233" s="10"/>
      <c r="T233" s="10"/>
      <c r="U233" s="10"/>
      <c r="V233" s="10"/>
      <c r="W233" s="10"/>
      <c r="X233" s="10"/>
      <c r="Y233" s="10"/>
      <c r="Z233" s="10"/>
      <c r="AA233" s="11"/>
      <c r="AB233" s="11"/>
      <c r="AC233" s="11"/>
      <c r="AD233" s="11"/>
      <c r="AE233" s="11"/>
      <c r="AF233" s="11"/>
      <c r="AG233" s="11"/>
      <c r="AH233" s="11"/>
      <c r="AI233" s="11"/>
      <c r="AJ233" s="13"/>
      <c r="AK233" s="13"/>
      <c r="AL233" s="13"/>
      <c r="AM233" s="13"/>
      <c r="AN233" s="13"/>
      <c r="AO233" s="13"/>
      <c r="AP233" s="13"/>
    </row>
    <row r="234" spans="2:42" ht="30" customHeight="1">
      <c r="B234" s="9"/>
      <c r="C234" s="9"/>
      <c r="D234" s="9"/>
      <c r="E234" s="9"/>
      <c r="F234" s="9"/>
      <c r="G234" s="9"/>
      <c r="H234" s="9"/>
      <c r="I234" s="9"/>
      <c r="J234" s="9"/>
      <c r="K234" s="9"/>
      <c r="L234" s="10"/>
      <c r="M234" s="10"/>
      <c r="N234" s="10"/>
      <c r="O234" s="10"/>
      <c r="P234" s="10"/>
      <c r="Q234" s="10"/>
      <c r="R234" s="10"/>
      <c r="S234" s="10"/>
      <c r="T234" s="10"/>
      <c r="U234" s="10"/>
      <c r="V234" s="10"/>
      <c r="W234" s="10"/>
      <c r="X234" s="10"/>
      <c r="Y234" s="10"/>
      <c r="Z234" s="10"/>
      <c r="AA234" s="11"/>
      <c r="AB234" s="11"/>
      <c r="AC234" s="11"/>
      <c r="AD234" s="11"/>
      <c r="AE234" s="11"/>
      <c r="AF234" s="11"/>
      <c r="AG234" s="11"/>
      <c r="AH234" s="11"/>
      <c r="AI234" s="11"/>
      <c r="AJ234" s="13"/>
      <c r="AK234" s="13"/>
      <c r="AL234" s="13"/>
      <c r="AM234" s="13"/>
      <c r="AN234" s="13"/>
      <c r="AO234" s="13"/>
      <c r="AP234" s="13"/>
    </row>
    <row r="235" spans="2:42" ht="30" customHeight="1">
      <c r="B235" s="9"/>
      <c r="C235" s="9"/>
      <c r="D235" s="9"/>
      <c r="E235" s="9"/>
      <c r="F235" s="9"/>
      <c r="G235" s="9"/>
      <c r="H235" s="9"/>
      <c r="I235" s="9"/>
      <c r="J235" s="9"/>
      <c r="K235" s="9"/>
      <c r="L235" s="10"/>
      <c r="M235" s="10"/>
      <c r="N235" s="10"/>
      <c r="O235" s="10"/>
      <c r="P235" s="10"/>
      <c r="Q235" s="10"/>
      <c r="R235" s="10"/>
      <c r="S235" s="10"/>
      <c r="T235" s="10"/>
      <c r="U235" s="10"/>
      <c r="V235" s="10"/>
      <c r="W235" s="10"/>
      <c r="X235" s="10"/>
      <c r="Y235" s="10"/>
      <c r="Z235" s="10"/>
      <c r="AA235" s="11"/>
      <c r="AB235" s="11"/>
      <c r="AC235" s="11"/>
      <c r="AD235" s="11"/>
      <c r="AE235" s="11"/>
      <c r="AF235" s="11"/>
      <c r="AG235" s="11"/>
      <c r="AH235" s="11"/>
      <c r="AI235" s="11"/>
      <c r="AJ235" s="13"/>
      <c r="AK235" s="13"/>
      <c r="AL235" s="13"/>
      <c r="AM235" s="13"/>
      <c r="AN235" s="13"/>
      <c r="AO235" s="13"/>
      <c r="AP235" s="13"/>
    </row>
    <row r="236" spans="2:42" ht="30" customHeight="1">
      <c r="B236" s="9"/>
      <c r="C236" s="9"/>
      <c r="D236" s="9"/>
      <c r="E236" s="9"/>
      <c r="F236" s="9"/>
      <c r="G236" s="9"/>
      <c r="H236" s="9"/>
      <c r="I236" s="9"/>
      <c r="J236" s="9"/>
      <c r="K236" s="9"/>
      <c r="L236" s="10"/>
      <c r="M236" s="10"/>
      <c r="N236" s="10"/>
      <c r="O236" s="10"/>
      <c r="P236" s="10"/>
      <c r="Q236" s="10"/>
      <c r="R236" s="10"/>
      <c r="S236" s="10"/>
      <c r="T236" s="10"/>
      <c r="U236" s="10"/>
      <c r="V236" s="10"/>
      <c r="W236" s="10"/>
      <c r="X236" s="10"/>
      <c r="Y236" s="10"/>
      <c r="Z236" s="10"/>
      <c r="AA236" s="11"/>
      <c r="AB236" s="11"/>
      <c r="AC236" s="11"/>
      <c r="AD236" s="11"/>
      <c r="AE236" s="11"/>
      <c r="AF236" s="11"/>
      <c r="AG236" s="11"/>
      <c r="AH236" s="11"/>
      <c r="AI236" s="11"/>
      <c r="AJ236" s="13"/>
      <c r="AK236" s="13"/>
      <c r="AL236" s="13"/>
      <c r="AM236" s="13"/>
      <c r="AN236" s="13"/>
      <c r="AO236" s="13"/>
      <c r="AP236" s="13"/>
    </row>
    <row r="237" spans="2:42" ht="30" customHeight="1">
      <c r="B237" s="9"/>
      <c r="C237" s="9"/>
      <c r="D237" s="9"/>
      <c r="E237" s="9"/>
      <c r="F237" s="9"/>
      <c r="G237" s="9"/>
      <c r="H237" s="9"/>
      <c r="I237" s="9"/>
      <c r="J237" s="9"/>
      <c r="K237" s="9"/>
      <c r="L237" s="10"/>
      <c r="M237" s="10"/>
      <c r="N237" s="10"/>
      <c r="O237" s="10"/>
      <c r="P237" s="10"/>
      <c r="Q237" s="10"/>
      <c r="R237" s="10"/>
      <c r="S237" s="10"/>
      <c r="T237" s="10"/>
      <c r="U237" s="10"/>
      <c r="V237" s="10"/>
      <c r="W237" s="10"/>
      <c r="X237" s="10"/>
      <c r="Y237" s="10"/>
      <c r="Z237" s="10"/>
      <c r="AA237" s="11"/>
      <c r="AB237" s="11"/>
      <c r="AC237" s="11"/>
      <c r="AD237" s="11"/>
      <c r="AE237" s="11"/>
      <c r="AF237" s="11"/>
      <c r="AG237" s="11"/>
      <c r="AH237" s="11"/>
      <c r="AI237" s="11"/>
      <c r="AJ237" s="13"/>
      <c r="AK237" s="13"/>
      <c r="AL237" s="13"/>
      <c r="AM237" s="13"/>
      <c r="AN237" s="13"/>
      <c r="AO237" s="13"/>
      <c r="AP237" s="13"/>
    </row>
    <row r="238" spans="2:42" ht="30" customHeight="1">
      <c r="B238" s="9"/>
      <c r="C238" s="9"/>
      <c r="D238" s="9"/>
      <c r="E238" s="9"/>
      <c r="F238" s="9"/>
      <c r="G238" s="9"/>
      <c r="H238" s="9"/>
      <c r="I238" s="9"/>
      <c r="J238" s="9"/>
      <c r="K238" s="9"/>
      <c r="L238" s="10"/>
      <c r="M238" s="10"/>
      <c r="N238" s="10"/>
      <c r="O238" s="10"/>
      <c r="P238" s="10"/>
      <c r="Q238" s="10"/>
      <c r="R238" s="10"/>
      <c r="S238" s="10"/>
      <c r="T238" s="10"/>
      <c r="U238" s="10"/>
      <c r="V238" s="10"/>
      <c r="W238" s="10"/>
      <c r="X238" s="10"/>
      <c r="Y238" s="10"/>
      <c r="Z238" s="10"/>
      <c r="AA238" s="11"/>
      <c r="AB238" s="11"/>
      <c r="AC238" s="11"/>
      <c r="AD238" s="11"/>
      <c r="AE238" s="11"/>
      <c r="AF238" s="11"/>
      <c r="AG238" s="11"/>
      <c r="AH238" s="11"/>
      <c r="AI238" s="11"/>
      <c r="AJ238" s="13"/>
      <c r="AK238" s="13"/>
      <c r="AL238" s="13"/>
      <c r="AM238" s="13"/>
      <c r="AN238" s="13"/>
      <c r="AO238" s="13"/>
      <c r="AP238" s="13"/>
    </row>
    <row r="239" spans="2:42" ht="30" customHeight="1">
      <c r="B239" s="9"/>
      <c r="C239" s="9"/>
      <c r="D239" s="9"/>
      <c r="E239" s="9"/>
      <c r="F239" s="9"/>
      <c r="G239" s="9"/>
      <c r="H239" s="9"/>
      <c r="I239" s="9"/>
      <c r="J239" s="9"/>
      <c r="K239" s="9"/>
      <c r="L239" s="10"/>
      <c r="M239" s="10"/>
      <c r="N239" s="10"/>
      <c r="O239" s="10"/>
      <c r="P239" s="10"/>
      <c r="Q239" s="10"/>
      <c r="R239" s="10"/>
      <c r="S239" s="10"/>
      <c r="T239" s="10"/>
      <c r="U239" s="10"/>
      <c r="V239" s="10"/>
      <c r="W239" s="10"/>
      <c r="X239" s="10"/>
      <c r="Y239" s="10"/>
      <c r="Z239" s="10"/>
      <c r="AA239" s="11"/>
      <c r="AB239" s="11"/>
      <c r="AC239" s="11"/>
      <c r="AD239" s="11"/>
      <c r="AE239" s="11"/>
      <c r="AF239" s="11"/>
      <c r="AG239" s="11"/>
      <c r="AH239" s="11"/>
      <c r="AI239" s="11"/>
      <c r="AJ239" s="13"/>
      <c r="AK239" s="13"/>
      <c r="AL239" s="13"/>
      <c r="AM239" s="13"/>
      <c r="AN239" s="13"/>
      <c r="AO239" s="13"/>
      <c r="AP239" s="13"/>
    </row>
    <row r="240" spans="2:42" ht="30" customHeight="1">
      <c r="B240" s="9"/>
      <c r="C240" s="9"/>
      <c r="D240" s="9"/>
      <c r="E240" s="9"/>
      <c r="F240" s="9"/>
      <c r="G240" s="9"/>
      <c r="H240" s="9"/>
      <c r="I240" s="9"/>
      <c r="J240" s="9"/>
      <c r="K240" s="9"/>
      <c r="L240" s="10"/>
      <c r="M240" s="10"/>
      <c r="N240" s="10"/>
      <c r="O240" s="10"/>
      <c r="P240" s="10"/>
      <c r="Q240" s="10"/>
      <c r="R240" s="10"/>
      <c r="S240" s="10"/>
      <c r="T240" s="10"/>
      <c r="U240" s="10"/>
      <c r="V240" s="10"/>
      <c r="W240" s="10"/>
      <c r="X240" s="10"/>
      <c r="Y240" s="10"/>
      <c r="Z240" s="10"/>
      <c r="AA240" s="11"/>
      <c r="AB240" s="11"/>
      <c r="AC240" s="11"/>
      <c r="AD240" s="11"/>
      <c r="AE240" s="11"/>
      <c r="AF240" s="11"/>
      <c r="AG240" s="11"/>
      <c r="AH240" s="11"/>
      <c r="AI240" s="11"/>
      <c r="AJ240" s="13"/>
      <c r="AK240" s="13"/>
      <c r="AL240" s="13"/>
      <c r="AM240" s="13"/>
      <c r="AN240" s="13"/>
      <c r="AO240" s="13"/>
      <c r="AP240" s="13"/>
    </row>
    <row r="241" spans="2:42" ht="30" customHeight="1">
      <c r="B241" s="9"/>
      <c r="C241" s="9"/>
      <c r="D241" s="9"/>
      <c r="E241" s="9"/>
      <c r="F241" s="9"/>
      <c r="G241" s="9"/>
      <c r="H241" s="9"/>
      <c r="I241" s="9"/>
      <c r="J241" s="9"/>
      <c r="K241" s="9"/>
      <c r="L241" s="10"/>
      <c r="M241" s="10"/>
      <c r="N241" s="10"/>
      <c r="O241" s="10"/>
      <c r="P241" s="10"/>
      <c r="Q241" s="10"/>
      <c r="R241" s="10"/>
      <c r="S241" s="10"/>
      <c r="T241" s="10"/>
      <c r="U241" s="10"/>
      <c r="V241" s="10"/>
      <c r="W241" s="10"/>
      <c r="X241" s="10"/>
      <c r="Y241" s="10"/>
      <c r="Z241" s="10"/>
      <c r="AA241" s="11"/>
      <c r="AB241" s="11"/>
      <c r="AC241" s="11"/>
      <c r="AD241" s="11"/>
      <c r="AE241" s="11"/>
      <c r="AF241" s="11"/>
      <c r="AG241" s="11"/>
      <c r="AH241" s="11"/>
      <c r="AI241" s="11"/>
      <c r="AJ241" s="13"/>
      <c r="AK241" s="13"/>
      <c r="AL241" s="13"/>
      <c r="AM241" s="13"/>
      <c r="AN241" s="13"/>
      <c r="AO241" s="13"/>
      <c r="AP241" s="13"/>
    </row>
    <row r="242" spans="2:42" ht="30" customHeight="1">
      <c r="B242" s="9"/>
      <c r="C242" s="9"/>
      <c r="D242" s="9"/>
      <c r="E242" s="9"/>
      <c r="F242" s="9"/>
      <c r="G242" s="9"/>
      <c r="H242" s="9"/>
      <c r="I242" s="9"/>
      <c r="J242" s="9"/>
      <c r="K242" s="9"/>
      <c r="L242" s="10"/>
      <c r="M242" s="10"/>
      <c r="N242" s="10"/>
      <c r="O242" s="10"/>
      <c r="P242" s="10"/>
      <c r="Q242" s="10"/>
      <c r="R242" s="10"/>
      <c r="S242" s="10"/>
      <c r="T242" s="10"/>
      <c r="U242" s="10"/>
      <c r="V242" s="10"/>
      <c r="W242" s="10"/>
      <c r="X242" s="10"/>
      <c r="Y242" s="10"/>
      <c r="Z242" s="10"/>
      <c r="AA242" s="11"/>
      <c r="AB242" s="11"/>
      <c r="AC242" s="11"/>
      <c r="AD242" s="11"/>
      <c r="AE242" s="11"/>
      <c r="AF242" s="11"/>
      <c r="AG242" s="11"/>
      <c r="AH242" s="11"/>
      <c r="AI242" s="11"/>
      <c r="AJ242" s="13"/>
      <c r="AK242" s="13"/>
      <c r="AL242" s="13"/>
      <c r="AM242" s="13"/>
      <c r="AN242" s="13"/>
      <c r="AO242" s="13"/>
      <c r="AP242" s="13"/>
    </row>
    <row r="243" spans="2:42" ht="30" customHeight="1">
      <c r="B243" s="9"/>
      <c r="C243" s="9"/>
      <c r="D243" s="9"/>
      <c r="E243" s="9"/>
      <c r="F243" s="9"/>
      <c r="G243" s="9"/>
      <c r="H243" s="9"/>
      <c r="I243" s="9"/>
      <c r="J243" s="9"/>
      <c r="K243" s="9"/>
      <c r="L243" s="10"/>
      <c r="M243" s="10"/>
      <c r="N243" s="10"/>
      <c r="O243" s="10"/>
      <c r="P243" s="10"/>
      <c r="Q243" s="10"/>
      <c r="R243" s="10"/>
      <c r="S243" s="10"/>
      <c r="T243" s="10"/>
      <c r="U243" s="10"/>
      <c r="V243" s="10"/>
      <c r="W243" s="10"/>
      <c r="X243" s="10"/>
      <c r="Y243" s="10"/>
      <c r="Z243" s="10"/>
      <c r="AA243" s="11"/>
      <c r="AB243" s="11"/>
      <c r="AC243" s="11"/>
      <c r="AD243" s="11"/>
      <c r="AE243" s="11"/>
      <c r="AF243" s="11"/>
      <c r="AG243" s="11"/>
      <c r="AH243" s="11"/>
      <c r="AI243" s="11"/>
      <c r="AJ243" s="13"/>
      <c r="AK243" s="13"/>
      <c r="AL243" s="13"/>
      <c r="AM243" s="13"/>
      <c r="AN243" s="13"/>
      <c r="AO243" s="13"/>
      <c r="AP243" s="13"/>
    </row>
    <row r="244" spans="2:42" ht="30" customHeight="1">
      <c r="B244" s="9"/>
      <c r="C244" s="9"/>
      <c r="D244" s="9"/>
      <c r="E244" s="9"/>
      <c r="F244" s="9"/>
      <c r="G244" s="9"/>
      <c r="H244" s="9"/>
      <c r="I244" s="9"/>
      <c r="J244" s="9"/>
      <c r="K244" s="9"/>
      <c r="L244" s="10"/>
      <c r="M244" s="10"/>
      <c r="N244" s="10"/>
      <c r="O244" s="10"/>
      <c r="P244" s="10"/>
      <c r="Q244" s="10"/>
      <c r="R244" s="10"/>
      <c r="S244" s="10"/>
      <c r="T244" s="10"/>
      <c r="U244" s="10"/>
      <c r="V244" s="10"/>
      <c r="W244" s="10"/>
      <c r="X244" s="10"/>
      <c r="Y244" s="10"/>
      <c r="Z244" s="10"/>
      <c r="AA244" s="11"/>
      <c r="AB244" s="11"/>
      <c r="AC244" s="11"/>
      <c r="AD244" s="11"/>
      <c r="AE244" s="11"/>
      <c r="AF244" s="11"/>
      <c r="AG244" s="11"/>
      <c r="AH244" s="11"/>
      <c r="AI244" s="11"/>
      <c r="AJ244" s="13"/>
      <c r="AK244" s="13"/>
      <c r="AL244" s="13"/>
      <c r="AM244" s="13"/>
      <c r="AN244" s="13"/>
      <c r="AO244" s="13"/>
      <c r="AP244" s="13"/>
    </row>
    <row r="245" spans="2:42" ht="30" customHeight="1">
      <c r="B245" s="9"/>
      <c r="C245" s="9"/>
      <c r="D245" s="9"/>
      <c r="E245" s="9"/>
      <c r="F245" s="9"/>
      <c r="G245" s="9"/>
      <c r="H245" s="9"/>
      <c r="I245" s="9"/>
      <c r="J245" s="9"/>
      <c r="K245" s="9"/>
      <c r="L245" s="10"/>
      <c r="M245" s="10"/>
      <c r="N245" s="10"/>
      <c r="O245" s="10"/>
      <c r="P245" s="10"/>
      <c r="Q245" s="10"/>
      <c r="R245" s="10"/>
      <c r="S245" s="10"/>
      <c r="T245" s="10"/>
      <c r="U245" s="10"/>
      <c r="V245" s="10"/>
      <c r="W245" s="10"/>
      <c r="X245" s="10"/>
      <c r="Y245" s="10"/>
      <c r="Z245" s="10"/>
      <c r="AA245" s="11"/>
      <c r="AB245" s="11"/>
      <c r="AC245" s="11"/>
      <c r="AD245" s="11"/>
      <c r="AE245" s="11"/>
      <c r="AF245" s="11"/>
      <c r="AG245" s="11"/>
      <c r="AH245" s="11"/>
      <c r="AI245" s="11"/>
      <c r="AJ245" s="13"/>
      <c r="AK245" s="13"/>
      <c r="AL245" s="13"/>
      <c r="AM245" s="13"/>
      <c r="AN245" s="13"/>
      <c r="AO245" s="13"/>
      <c r="AP245" s="13"/>
    </row>
    <row r="246" spans="2:42" ht="30" customHeight="1">
      <c r="B246" s="9"/>
      <c r="C246" s="9"/>
      <c r="D246" s="9"/>
      <c r="E246" s="9"/>
      <c r="F246" s="9"/>
      <c r="G246" s="9"/>
      <c r="H246" s="9"/>
      <c r="I246" s="9"/>
      <c r="J246" s="9"/>
      <c r="K246" s="9"/>
      <c r="L246" s="10"/>
      <c r="M246" s="10"/>
      <c r="N246" s="10"/>
      <c r="O246" s="10"/>
      <c r="P246" s="10"/>
      <c r="Q246" s="10"/>
      <c r="R246" s="10"/>
      <c r="S246" s="10"/>
      <c r="T246" s="10"/>
      <c r="U246" s="10"/>
      <c r="V246" s="10"/>
      <c r="W246" s="10"/>
      <c r="X246" s="10"/>
      <c r="Y246" s="10"/>
      <c r="Z246" s="10"/>
      <c r="AA246" s="11"/>
      <c r="AB246" s="11"/>
      <c r="AC246" s="11"/>
      <c r="AD246" s="11"/>
      <c r="AE246" s="11"/>
      <c r="AF246" s="11"/>
      <c r="AG246" s="11"/>
      <c r="AH246" s="11"/>
      <c r="AI246" s="11"/>
      <c r="AJ246" s="13"/>
      <c r="AK246" s="13"/>
      <c r="AL246" s="13"/>
      <c r="AM246" s="13"/>
      <c r="AN246" s="13"/>
      <c r="AO246" s="13"/>
      <c r="AP246" s="13"/>
    </row>
    <row r="247" spans="2:42" ht="30" customHeight="1">
      <c r="B247" s="9"/>
      <c r="C247" s="9"/>
      <c r="D247" s="9"/>
      <c r="E247" s="9"/>
      <c r="F247" s="9"/>
      <c r="G247" s="9"/>
      <c r="H247" s="9"/>
      <c r="I247" s="9"/>
      <c r="J247" s="9"/>
      <c r="K247" s="9"/>
      <c r="L247" s="10"/>
      <c r="M247" s="10"/>
      <c r="N247" s="10"/>
      <c r="O247" s="10"/>
      <c r="P247" s="10"/>
      <c r="Q247" s="10"/>
      <c r="R247" s="10"/>
      <c r="S247" s="10"/>
      <c r="T247" s="10"/>
      <c r="U247" s="10"/>
      <c r="V247" s="10"/>
      <c r="W247" s="10"/>
      <c r="X247" s="10"/>
      <c r="Y247" s="10"/>
      <c r="Z247" s="10"/>
      <c r="AA247" s="11"/>
      <c r="AB247" s="11"/>
      <c r="AC247" s="11"/>
      <c r="AD247" s="11"/>
      <c r="AE247" s="11"/>
      <c r="AF247" s="11"/>
      <c r="AG247" s="11"/>
      <c r="AH247" s="11"/>
      <c r="AI247" s="11"/>
      <c r="AJ247" s="13"/>
      <c r="AK247" s="13"/>
      <c r="AL247" s="13"/>
      <c r="AM247" s="13"/>
      <c r="AN247" s="13"/>
      <c r="AO247" s="13"/>
      <c r="AP247" s="13"/>
    </row>
    <row r="248" spans="2:42" ht="30" customHeight="1">
      <c r="B248" s="9"/>
      <c r="C248" s="9"/>
      <c r="D248" s="9"/>
      <c r="E248" s="9"/>
      <c r="F248" s="9"/>
      <c r="G248" s="9"/>
      <c r="H248" s="9"/>
      <c r="I248" s="9"/>
      <c r="J248" s="9"/>
      <c r="K248" s="9"/>
      <c r="L248" s="10"/>
      <c r="M248" s="10"/>
      <c r="N248" s="10"/>
      <c r="O248" s="10"/>
      <c r="P248" s="10"/>
      <c r="Q248" s="10"/>
      <c r="R248" s="10"/>
      <c r="S248" s="10"/>
      <c r="T248" s="10"/>
      <c r="U248" s="10"/>
      <c r="V248" s="10"/>
      <c r="W248" s="10"/>
      <c r="X248" s="10"/>
      <c r="Y248" s="10"/>
      <c r="Z248" s="10"/>
      <c r="AA248" s="11"/>
      <c r="AB248" s="11"/>
      <c r="AC248" s="11"/>
      <c r="AD248" s="11"/>
      <c r="AE248" s="11"/>
      <c r="AF248" s="11"/>
      <c r="AG248" s="11"/>
      <c r="AH248" s="11"/>
      <c r="AI248" s="11"/>
      <c r="AJ248" s="13"/>
      <c r="AK248" s="13"/>
      <c r="AL248" s="13"/>
      <c r="AM248" s="13"/>
      <c r="AN248" s="13"/>
      <c r="AO248" s="13"/>
      <c r="AP248" s="13"/>
    </row>
    <row r="249" spans="2:42" ht="30" customHeight="1">
      <c r="B249" s="9"/>
      <c r="C249" s="9"/>
      <c r="D249" s="9"/>
      <c r="E249" s="9"/>
      <c r="F249" s="9"/>
      <c r="G249" s="9"/>
      <c r="H249" s="9"/>
      <c r="I249" s="9"/>
      <c r="J249" s="9"/>
      <c r="K249" s="9"/>
      <c r="L249" s="10"/>
      <c r="M249" s="10"/>
      <c r="N249" s="10"/>
      <c r="O249" s="10"/>
      <c r="P249" s="10"/>
      <c r="Q249" s="10"/>
      <c r="R249" s="10"/>
      <c r="S249" s="10"/>
      <c r="T249" s="10"/>
      <c r="U249" s="10"/>
      <c r="V249" s="10"/>
      <c r="W249" s="10"/>
      <c r="X249" s="10"/>
      <c r="Y249" s="10"/>
      <c r="Z249" s="10"/>
      <c r="AA249" s="11"/>
      <c r="AB249" s="11"/>
      <c r="AC249" s="11"/>
      <c r="AD249" s="11"/>
      <c r="AE249" s="11"/>
      <c r="AF249" s="11"/>
      <c r="AG249" s="11"/>
      <c r="AH249" s="11"/>
      <c r="AI249" s="11"/>
      <c r="AJ249" s="13"/>
      <c r="AK249" s="13"/>
      <c r="AL249" s="13"/>
      <c r="AM249" s="13"/>
      <c r="AN249" s="13"/>
      <c r="AO249" s="13"/>
      <c r="AP249" s="13"/>
    </row>
    <row r="250" spans="2:42" ht="30" customHeight="1">
      <c r="B250" s="9"/>
      <c r="C250" s="9"/>
      <c r="D250" s="9"/>
      <c r="E250" s="9"/>
      <c r="F250" s="9"/>
      <c r="G250" s="9"/>
      <c r="H250" s="9"/>
      <c r="I250" s="9"/>
      <c r="J250" s="9"/>
      <c r="K250" s="9"/>
      <c r="L250" s="10"/>
      <c r="M250" s="10"/>
      <c r="N250" s="10"/>
      <c r="O250" s="10"/>
      <c r="P250" s="10"/>
      <c r="Q250" s="10"/>
      <c r="R250" s="10"/>
      <c r="S250" s="10"/>
      <c r="T250" s="10"/>
      <c r="U250" s="10"/>
      <c r="V250" s="10"/>
      <c r="W250" s="10"/>
      <c r="X250" s="10"/>
      <c r="Y250" s="10"/>
      <c r="Z250" s="10"/>
      <c r="AA250" s="11"/>
      <c r="AB250" s="11"/>
      <c r="AC250" s="11"/>
      <c r="AD250" s="11"/>
      <c r="AE250" s="11"/>
      <c r="AF250" s="11"/>
      <c r="AG250" s="11"/>
      <c r="AH250" s="11"/>
      <c r="AI250" s="11"/>
      <c r="AJ250" s="13"/>
      <c r="AK250" s="13"/>
      <c r="AL250" s="13"/>
      <c r="AM250" s="13"/>
      <c r="AN250" s="13"/>
      <c r="AO250" s="13"/>
      <c r="AP250" s="13"/>
    </row>
    <row r="251" spans="2:42" ht="30" customHeight="1">
      <c r="B251" s="9"/>
      <c r="C251" s="9"/>
      <c r="D251" s="9"/>
      <c r="E251" s="9"/>
      <c r="F251" s="9"/>
      <c r="G251" s="9"/>
      <c r="H251" s="9"/>
      <c r="I251" s="9"/>
      <c r="J251" s="9"/>
      <c r="K251" s="9"/>
      <c r="L251" s="10"/>
      <c r="M251" s="10"/>
      <c r="N251" s="10"/>
      <c r="O251" s="10"/>
      <c r="P251" s="10"/>
      <c r="Q251" s="10"/>
      <c r="R251" s="10"/>
      <c r="S251" s="10"/>
      <c r="T251" s="10"/>
      <c r="U251" s="10"/>
      <c r="V251" s="10"/>
      <c r="W251" s="10"/>
      <c r="X251" s="10"/>
      <c r="Y251" s="10"/>
      <c r="Z251" s="10"/>
      <c r="AA251" s="11"/>
      <c r="AB251" s="11"/>
      <c r="AC251" s="11"/>
      <c r="AD251" s="11"/>
      <c r="AE251" s="11"/>
      <c r="AF251" s="11"/>
      <c r="AG251" s="11"/>
      <c r="AH251" s="11"/>
      <c r="AI251" s="11"/>
      <c r="AJ251" s="13"/>
      <c r="AK251" s="13"/>
      <c r="AL251" s="13"/>
      <c r="AM251" s="13"/>
      <c r="AN251" s="13"/>
      <c r="AO251" s="13"/>
      <c r="AP251" s="13"/>
    </row>
    <row r="252" spans="2:42" ht="30" customHeight="1">
      <c r="B252" s="9"/>
      <c r="C252" s="9"/>
      <c r="D252" s="9"/>
      <c r="E252" s="9"/>
      <c r="F252" s="9"/>
      <c r="G252" s="9"/>
      <c r="H252" s="9"/>
      <c r="I252" s="9"/>
      <c r="J252" s="9"/>
      <c r="K252" s="9"/>
      <c r="L252" s="10"/>
      <c r="M252" s="10"/>
      <c r="N252" s="10"/>
      <c r="O252" s="10"/>
      <c r="P252" s="10"/>
      <c r="Q252" s="10"/>
      <c r="R252" s="10"/>
      <c r="S252" s="10"/>
      <c r="T252" s="10"/>
      <c r="U252" s="10"/>
      <c r="V252" s="10"/>
      <c r="W252" s="10"/>
      <c r="X252" s="10"/>
      <c r="Y252" s="10"/>
      <c r="Z252" s="10"/>
      <c r="AA252" s="11"/>
      <c r="AB252" s="11"/>
      <c r="AC252" s="11"/>
      <c r="AD252" s="11"/>
      <c r="AE252" s="11"/>
      <c r="AF252" s="11"/>
      <c r="AG252" s="11"/>
      <c r="AH252" s="11"/>
      <c r="AI252" s="11"/>
      <c r="AJ252" s="13"/>
      <c r="AK252" s="13"/>
      <c r="AL252" s="13"/>
      <c r="AM252" s="13"/>
      <c r="AN252" s="13"/>
      <c r="AO252" s="13"/>
      <c r="AP252" s="13"/>
    </row>
    <row r="253" spans="2:42" ht="30" customHeight="1">
      <c r="B253" s="9"/>
      <c r="C253" s="9"/>
      <c r="D253" s="9"/>
      <c r="E253" s="9"/>
      <c r="F253" s="9"/>
      <c r="G253" s="9"/>
      <c r="H253" s="9"/>
      <c r="I253" s="9"/>
      <c r="J253" s="9"/>
      <c r="K253" s="9"/>
      <c r="L253" s="10"/>
      <c r="M253" s="10"/>
      <c r="N253" s="10"/>
      <c r="O253" s="10"/>
      <c r="P253" s="10"/>
      <c r="Q253" s="10"/>
      <c r="R253" s="10"/>
      <c r="S253" s="10"/>
      <c r="T253" s="10"/>
      <c r="U253" s="10"/>
      <c r="V253" s="10"/>
      <c r="W253" s="10"/>
      <c r="X253" s="10"/>
      <c r="Y253" s="10"/>
      <c r="Z253" s="10"/>
      <c r="AA253" s="11"/>
      <c r="AB253" s="11"/>
      <c r="AC253" s="11"/>
      <c r="AD253" s="11"/>
      <c r="AE253" s="11"/>
      <c r="AF253" s="11"/>
      <c r="AG253" s="11"/>
      <c r="AH253" s="11"/>
      <c r="AI253" s="11"/>
      <c r="AJ253" s="13"/>
      <c r="AK253" s="13"/>
      <c r="AL253" s="13"/>
      <c r="AM253" s="13"/>
      <c r="AN253" s="13"/>
      <c r="AO253" s="13"/>
      <c r="AP253" s="13"/>
    </row>
    <row r="254" spans="2:42" ht="30" customHeight="1">
      <c r="B254" s="9"/>
      <c r="C254" s="9"/>
      <c r="D254" s="9"/>
      <c r="E254" s="9"/>
      <c r="F254" s="9"/>
      <c r="G254" s="9"/>
      <c r="H254" s="9"/>
      <c r="I254" s="9"/>
      <c r="J254" s="9"/>
      <c r="K254" s="9"/>
      <c r="L254" s="10"/>
      <c r="M254" s="10"/>
      <c r="N254" s="10"/>
      <c r="O254" s="10"/>
      <c r="P254" s="10"/>
      <c r="Q254" s="10"/>
      <c r="R254" s="10"/>
      <c r="S254" s="10"/>
      <c r="T254" s="10"/>
      <c r="U254" s="10"/>
      <c r="V254" s="10"/>
      <c r="W254" s="10"/>
      <c r="X254" s="10"/>
      <c r="Y254" s="10"/>
      <c r="Z254" s="10"/>
      <c r="AA254" s="11"/>
      <c r="AB254" s="11"/>
      <c r="AC254" s="11"/>
      <c r="AD254" s="11"/>
      <c r="AE254" s="11"/>
      <c r="AF254" s="11"/>
      <c r="AG254" s="11"/>
      <c r="AH254" s="11"/>
      <c r="AI254" s="11"/>
      <c r="AJ254" s="13"/>
      <c r="AK254" s="13"/>
      <c r="AL254" s="13"/>
      <c r="AM254" s="13"/>
      <c r="AN254" s="13"/>
      <c r="AO254" s="13"/>
      <c r="AP254" s="13"/>
    </row>
    <row r="255" spans="2:42" ht="30" customHeight="1">
      <c r="B255" s="9"/>
      <c r="C255" s="9"/>
      <c r="D255" s="9"/>
      <c r="E255" s="9"/>
      <c r="F255" s="9"/>
      <c r="G255" s="9"/>
      <c r="H255" s="9"/>
      <c r="I255" s="9"/>
      <c r="J255" s="9"/>
      <c r="K255" s="9"/>
      <c r="L255" s="10"/>
      <c r="M255" s="10"/>
      <c r="N255" s="10"/>
      <c r="O255" s="10"/>
      <c r="P255" s="10"/>
      <c r="Q255" s="10"/>
      <c r="R255" s="10"/>
      <c r="S255" s="10"/>
      <c r="T255" s="10"/>
      <c r="U255" s="10"/>
      <c r="V255" s="10"/>
      <c r="W255" s="10"/>
      <c r="X255" s="10"/>
      <c r="Y255" s="10"/>
      <c r="Z255" s="10"/>
      <c r="AA255" s="11"/>
      <c r="AB255" s="11"/>
      <c r="AC255" s="11"/>
      <c r="AD255" s="11"/>
      <c r="AE255" s="11"/>
      <c r="AF255" s="11"/>
      <c r="AG255" s="11"/>
      <c r="AH255" s="11"/>
      <c r="AI255" s="11"/>
      <c r="AJ255" s="13"/>
      <c r="AK255" s="13"/>
      <c r="AL255" s="13"/>
      <c r="AM255" s="13"/>
      <c r="AN255" s="13"/>
      <c r="AO255" s="13"/>
      <c r="AP255" s="13"/>
    </row>
    <row r="256" spans="2:42" ht="30" customHeight="1">
      <c r="B256" s="9"/>
      <c r="C256" s="9"/>
      <c r="D256" s="9"/>
      <c r="E256" s="9"/>
      <c r="F256" s="9"/>
      <c r="G256" s="9"/>
      <c r="H256" s="9"/>
      <c r="I256" s="9"/>
      <c r="J256" s="9"/>
      <c r="K256" s="9"/>
      <c r="L256" s="10"/>
      <c r="M256" s="10"/>
      <c r="N256" s="10"/>
      <c r="O256" s="10"/>
      <c r="P256" s="10"/>
      <c r="Q256" s="10"/>
      <c r="R256" s="10"/>
      <c r="S256" s="10"/>
      <c r="T256" s="10"/>
      <c r="U256" s="10"/>
      <c r="V256" s="10"/>
      <c r="W256" s="10"/>
      <c r="X256" s="10"/>
      <c r="Y256" s="10"/>
      <c r="Z256" s="10"/>
      <c r="AA256" s="11"/>
      <c r="AB256" s="11"/>
      <c r="AC256" s="11"/>
      <c r="AD256" s="11"/>
      <c r="AE256" s="11"/>
      <c r="AF256" s="11"/>
      <c r="AG256" s="11"/>
      <c r="AH256" s="11"/>
      <c r="AI256" s="11"/>
      <c r="AJ256" s="13"/>
      <c r="AK256" s="13"/>
      <c r="AL256" s="13"/>
      <c r="AM256" s="13"/>
      <c r="AN256" s="13"/>
      <c r="AO256" s="13"/>
      <c r="AP256" s="13"/>
    </row>
    <row r="257" spans="2:42" ht="30" customHeight="1">
      <c r="B257" s="9"/>
      <c r="C257" s="9"/>
      <c r="D257" s="9"/>
      <c r="E257" s="9"/>
      <c r="F257" s="9"/>
      <c r="G257" s="9"/>
      <c r="H257" s="9"/>
      <c r="I257" s="9"/>
      <c r="J257" s="9"/>
      <c r="K257" s="9"/>
      <c r="L257" s="10"/>
      <c r="M257" s="10"/>
      <c r="N257" s="10"/>
      <c r="O257" s="10"/>
      <c r="P257" s="10"/>
      <c r="Q257" s="10"/>
      <c r="R257" s="10"/>
      <c r="S257" s="10"/>
      <c r="T257" s="10"/>
      <c r="U257" s="10"/>
      <c r="V257" s="10"/>
      <c r="W257" s="10"/>
      <c r="X257" s="10"/>
      <c r="Y257" s="10"/>
      <c r="Z257" s="10"/>
      <c r="AA257" s="11"/>
      <c r="AB257" s="11"/>
      <c r="AC257" s="11"/>
      <c r="AD257" s="11"/>
      <c r="AE257" s="11"/>
      <c r="AF257" s="11"/>
      <c r="AG257" s="11"/>
      <c r="AH257" s="11"/>
      <c r="AI257" s="11"/>
      <c r="AJ257" s="13"/>
      <c r="AK257" s="13"/>
      <c r="AL257" s="13"/>
      <c r="AM257" s="13"/>
      <c r="AN257" s="13"/>
      <c r="AO257" s="13"/>
      <c r="AP257" s="13"/>
    </row>
    <row r="258" spans="2:42" ht="30" customHeight="1">
      <c r="B258" s="9"/>
      <c r="C258" s="9"/>
      <c r="D258" s="9"/>
      <c r="E258" s="9"/>
      <c r="F258" s="9"/>
      <c r="G258" s="9"/>
      <c r="H258" s="9"/>
      <c r="I258" s="9"/>
      <c r="J258" s="9"/>
      <c r="K258" s="9"/>
      <c r="L258" s="10"/>
      <c r="M258" s="10"/>
      <c r="N258" s="10"/>
      <c r="O258" s="10"/>
      <c r="P258" s="10"/>
      <c r="Q258" s="10"/>
      <c r="R258" s="10"/>
      <c r="S258" s="10"/>
      <c r="T258" s="10"/>
      <c r="U258" s="10"/>
      <c r="V258" s="10"/>
      <c r="W258" s="10"/>
      <c r="X258" s="10"/>
      <c r="Y258" s="10"/>
      <c r="Z258" s="10"/>
      <c r="AA258" s="11"/>
      <c r="AB258" s="11"/>
      <c r="AC258" s="11"/>
      <c r="AD258" s="11"/>
      <c r="AE258" s="11"/>
      <c r="AF258" s="11"/>
      <c r="AG258" s="11"/>
      <c r="AH258" s="11"/>
      <c r="AI258" s="11"/>
      <c r="AJ258" s="13"/>
      <c r="AK258" s="13"/>
      <c r="AL258" s="13"/>
      <c r="AM258" s="13"/>
      <c r="AN258" s="13"/>
      <c r="AO258" s="13"/>
      <c r="AP258" s="13"/>
    </row>
    <row r="259" spans="2:42" ht="30" customHeight="1">
      <c r="B259" s="9"/>
      <c r="C259" s="9"/>
      <c r="D259" s="9"/>
      <c r="E259" s="9"/>
      <c r="F259" s="9"/>
      <c r="G259" s="9"/>
      <c r="H259" s="9"/>
      <c r="I259" s="9"/>
      <c r="J259" s="9"/>
      <c r="K259" s="9"/>
      <c r="L259" s="10"/>
      <c r="M259" s="10"/>
      <c r="N259" s="10"/>
      <c r="O259" s="10"/>
      <c r="P259" s="10"/>
      <c r="Q259" s="10"/>
      <c r="R259" s="10"/>
      <c r="S259" s="10"/>
      <c r="T259" s="10"/>
      <c r="U259" s="10"/>
      <c r="V259" s="10"/>
      <c r="W259" s="10"/>
      <c r="X259" s="10"/>
      <c r="Y259" s="10"/>
      <c r="Z259" s="10"/>
      <c r="AA259" s="11"/>
      <c r="AB259" s="11"/>
      <c r="AC259" s="11"/>
      <c r="AD259" s="11"/>
      <c r="AE259" s="11"/>
      <c r="AF259" s="11"/>
      <c r="AG259" s="11"/>
      <c r="AH259" s="11"/>
      <c r="AI259" s="11"/>
      <c r="AJ259" s="13"/>
      <c r="AK259" s="13"/>
      <c r="AL259" s="13"/>
      <c r="AM259" s="13"/>
      <c r="AN259" s="13"/>
      <c r="AO259" s="13"/>
      <c r="AP259" s="13"/>
    </row>
    <row r="260" spans="2:42" ht="30" customHeight="1">
      <c r="B260" s="9"/>
      <c r="C260" s="9"/>
      <c r="D260" s="9"/>
      <c r="E260" s="9"/>
      <c r="F260" s="9"/>
      <c r="G260" s="9"/>
      <c r="H260" s="9"/>
      <c r="I260" s="9"/>
      <c r="J260" s="9"/>
      <c r="K260" s="9"/>
      <c r="L260" s="10"/>
      <c r="M260" s="10"/>
      <c r="N260" s="10"/>
      <c r="O260" s="10"/>
      <c r="P260" s="10"/>
      <c r="Q260" s="10"/>
      <c r="R260" s="10"/>
      <c r="S260" s="10"/>
      <c r="T260" s="10"/>
      <c r="U260" s="10"/>
      <c r="V260" s="10"/>
      <c r="W260" s="10"/>
      <c r="X260" s="10"/>
      <c r="Y260" s="10"/>
      <c r="Z260" s="10"/>
      <c r="AA260" s="11"/>
      <c r="AB260" s="11"/>
      <c r="AC260" s="11"/>
      <c r="AD260" s="11"/>
      <c r="AE260" s="11"/>
      <c r="AF260" s="11"/>
      <c r="AG260" s="11"/>
      <c r="AH260" s="11"/>
      <c r="AI260" s="11"/>
      <c r="AJ260" s="13"/>
      <c r="AK260" s="13"/>
      <c r="AL260" s="13"/>
      <c r="AM260" s="13"/>
      <c r="AN260" s="13"/>
      <c r="AO260" s="13"/>
      <c r="AP260" s="13"/>
    </row>
    <row r="261" spans="2:42" ht="30" customHeight="1">
      <c r="B261" s="9"/>
      <c r="C261" s="9"/>
      <c r="D261" s="9"/>
      <c r="E261" s="9"/>
      <c r="F261" s="9"/>
      <c r="G261" s="9"/>
      <c r="H261" s="9"/>
      <c r="I261" s="9"/>
      <c r="J261" s="9"/>
      <c r="K261" s="9"/>
      <c r="L261" s="10"/>
      <c r="M261" s="10"/>
      <c r="N261" s="10"/>
      <c r="O261" s="10"/>
      <c r="P261" s="10"/>
      <c r="Q261" s="10"/>
      <c r="R261" s="10"/>
      <c r="S261" s="10"/>
      <c r="T261" s="10"/>
      <c r="U261" s="10"/>
      <c r="V261" s="10"/>
      <c r="W261" s="10"/>
      <c r="X261" s="10"/>
      <c r="Y261" s="10"/>
      <c r="Z261" s="10"/>
      <c r="AA261" s="11"/>
      <c r="AB261" s="11"/>
      <c r="AC261" s="11"/>
      <c r="AD261" s="11"/>
      <c r="AE261" s="11"/>
      <c r="AF261" s="11"/>
      <c r="AG261" s="11"/>
      <c r="AH261" s="11"/>
      <c r="AI261" s="11"/>
      <c r="AJ261" s="13"/>
      <c r="AK261" s="13"/>
      <c r="AL261" s="13"/>
      <c r="AM261" s="13"/>
      <c r="AN261" s="13"/>
      <c r="AO261" s="13"/>
      <c r="AP261" s="13"/>
    </row>
    <row r="262" spans="2:42" ht="30" customHeight="1">
      <c r="B262" s="9"/>
      <c r="C262" s="9"/>
      <c r="D262" s="9"/>
      <c r="E262" s="9"/>
      <c r="F262" s="9"/>
      <c r="G262" s="9"/>
      <c r="H262" s="9"/>
      <c r="I262" s="9"/>
      <c r="J262" s="9"/>
      <c r="K262" s="9"/>
      <c r="L262" s="10"/>
      <c r="M262" s="10"/>
      <c r="N262" s="10"/>
      <c r="O262" s="10"/>
      <c r="P262" s="10"/>
      <c r="Q262" s="10"/>
      <c r="R262" s="10"/>
      <c r="S262" s="10"/>
      <c r="T262" s="10"/>
      <c r="U262" s="10"/>
      <c r="V262" s="10"/>
      <c r="W262" s="10"/>
      <c r="X262" s="10"/>
      <c r="Y262" s="10"/>
      <c r="Z262" s="10"/>
      <c r="AA262" s="11"/>
      <c r="AB262" s="11"/>
      <c r="AC262" s="11"/>
      <c r="AD262" s="11"/>
      <c r="AE262" s="11"/>
      <c r="AF262" s="11"/>
      <c r="AG262" s="11"/>
      <c r="AH262" s="11"/>
      <c r="AI262" s="11"/>
      <c r="AJ262" s="13"/>
      <c r="AK262" s="13"/>
      <c r="AL262" s="13"/>
      <c r="AM262" s="13"/>
      <c r="AN262" s="13"/>
      <c r="AO262" s="13"/>
      <c r="AP262" s="13"/>
    </row>
    <row r="263" spans="2:42" ht="30" customHeight="1">
      <c r="B263" s="9"/>
      <c r="C263" s="9"/>
      <c r="D263" s="9"/>
      <c r="E263" s="9"/>
      <c r="F263" s="9"/>
      <c r="G263" s="9"/>
      <c r="H263" s="9"/>
      <c r="I263" s="9"/>
      <c r="J263" s="9"/>
      <c r="K263" s="9"/>
      <c r="L263" s="10"/>
      <c r="M263" s="10"/>
      <c r="N263" s="10"/>
      <c r="O263" s="10"/>
      <c r="P263" s="10"/>
      <c r="Q263" s="10"/>
      <c r="R263" s="10"/>
      <c r="S263" s="10"/>
      <c r="T263" s="10"/>
      <c r="U263" s="10"/>
      <c r="V263" s="10"/>
      <c r="W263" s="10"/>
      <c r="X263" s="10"/>
      <c r="Y263" s="10"/>
      <c r="Z263" s="10"/>
      <c r="AA263" s="11"/>
      <c r="AB263" s="11"/>
      <c r="AC263" s="11"/>
      <c r="AD263" s="11"/>
      <c r="AE263" s="11"/>
      <c r="AF263" s="11"/>
      <c r="AG263" s="11"/>
      <c r="AH263" s="11"/>
      <c r="AI263" s="11"/>
      <c r="AJ263" s="13"/>
      <c r="AK263" s="13"/>
      <c r="AL263" s="13"/>
      <c r="AM263" s="13"/>
      <c r="AN263" s="13"/>
      <c r="AO263" s="13"/>
      <c r="AP263" s="13"/>
    </row>
    <row r="264" spans="2:42" ht="30" customHeight="1">
      <c r="B264" s="9"/>
      <c r="C264" s="9"/>
      <c r="D264" s="9"/>
      <c r="E264" s="9"/>
      <c r="F264" s="9"/>
      <c r="G264" s="9"/>
      <c r="H264" s="9"/>
      <c r="I264" s="9"/>
      <c r="J264" s="9"/>
      <c r="K264" s="9"/>
      <c r="L264" s="10"/>
      <c r="M264" s="10"/>
      <c r="N264" s="10"/>
      <c r="O264" s="10"/>
      <c r="P264" s="10"/>
      <c r="Q264" s="10"/>
      <c r="R264" s="10"/>
      <c r="S264" s="10"/>
      <c r="T264" s="10"/>
      <c r="U264" s="10"/>
      <c r="V264" s="10"/>
      <c r="W264" s="10"/>
      <c r="X264" s="10"/>
      <c r="Y264" s="10"/>
      <c r="Z264" s="10"/>
      <c r="AA264" s="11"/>
      <c r="AB264" s="11"/>
      <c r="AC264" s="11"/>
      <c r="AD264" s="11"/>
      <c r="AE264" s="11"/>
      <c r="AF264" s="11"/>
      <c r="AG264" s="11"/>
      <c r="AH264" s="11"/>
      <c r="AI264" s="11"/>
      <c r="AJ264" s="13"/>
      <c r="AK264" s="13"/>
      <c r="AL264" s="13"/>
      <c r="AM264" s="13"/>
      <c r="AN264" s="13"/>
      <c r="AO264" s="13"/>
      <c r="AP264" s="13"/>
    </row>
    <row r="265" spans="2:42" ht="30" customHeight="1">
      <c r="B265" s="9"/>
      <c r="C265" s="9"/>
      <c r="D265" s="9"/>
      <c r="E265" s="9"/>
      <c r="F265" s="9"/>
      <c r="G265" s="9"/>
      <c r="H265" s="9"/>
      <c r="I265" s="9"/>
      <c r="J265" s="9"/>
      <c r="K265" s="9"/>
      <c r="L265" s="10"/>
      <c r="M265" s="10"/>
      <c r="N265" s="10"/>
      <c r="O265" s="10"/>
      <c r="P265" s="10"/>
      <c r="Q265" s="10"/>
      <c r="R265" s="10"/>
      <c r="S265" s="10"/>
      <c r="T265" s="10"/>
      <c r="U265" s="10"/>
      <c r="V265" s="10"/>
      <c r="W265" s="10"/>
      <c r="X265" s="10"/>
      <c r="Y265" s="10"/>
      <c r="Z265" s="10"/>
      <c r="AA265" s="11"/>
      <c r="AB265" s="11"/>
      <c r="AC265" s="11"/>
      <c r="AD265" s="11"/>
      <c r="AE265" s="11"/>
      <c r="AF265" s="11"/>
      <c r="AG265" s="11"/>
      <c r="AH265" s="11"/>
      <c r="AI265" s="11"/>
      <c r="AJ265" s="13"/>
      <c r="AK265" s="13"/>
      <c r="AL265" s="13"/>
      <c r="AM265" s="13"/>
      <c r="AN265" s="13"/>
      <c r="AO265" s="13"/>
      <c r="AP265" s="13"/>
    </row>
    <row r="266" spans="2:42" ht="30" customHeight="1">
      <c r="B266" s="9"/>
      <c r="C266" s="9"/>
      <c r="D266" s="9"/>
      <c r="E266" s="9"/>
      <c r="F266" s="9"/>
      <c r="G266" s="9"/>
      <c r="H266" s="9"/>
      <c r="I266" s="9"/>
      <c r="J266" s="9"/>
      <c r="K266" s="9"/>
      <c r="L266" s="10"/>
      <c r="M266" s="10"/>
      <c r="N266" s="10"/>
      <c r="O266" s="10"/>
      <c r="P266" s="10"/>
      <c r="Q266" s="10"/>
      <c r="R266" s="10"/>
      <c r="S266" s="10"/>
      <c r="T266" s="10"/>
      <c r="U266" s="10"/>
      <c r="V266" s="10"/>
      <c r="W266" s="10"/>
      <c r="X266" s="10"/>
      <c r="Y266" s="10"/>
      <c r="Z266" s="10"/>
      <c r="AA266" s="11"/>
      <c r="AB266" s="11"/>
      <c r="AC266" s="11"/>
      <c r="AD266" s="11"/>
      <c r="AE266" s="11"/>
      <c r="AF266" s="11"/>
      <c r="AG266" s="11"/>
      <c r="AH266" s="11"/>
      <c r="AI266" s="11"/>
      <c r="AJ266" s="13"/>
      <c r="AK266" s="13"/>
      <c r="AL266" s="13"/>
      <c r="AM266" s="13"/>
      <c r="AN266" s="13"/>
      <c r="AO266" s="13"/>
      <c r="AP266" s="13"/>
    </row>
    <row r="267" spans="2:42" ht="30" customHeight="1">
      <c r="B267" s="9"/>
      <c r="C267" s="9"/>
      <c r="D267" s="9"/>
      <c r="E267" s="9"/>
      <c r="F267" s="9"/>
      <c r="G267" s="9"/>
      <c r="H267" s="9"/>
      <c r="I267" s="9"/>
      <c r="J267" s="9"/>
      <c r="K267" s="9"/>
      <c r="L267" s="10"/>
      <c r="M267" s="10"/>
      <c r="N267" s="10"/>
      <c r="O267" s="10"/>
      <c r="P267" s="10"/>
      <c r="Q267" s="10"/>
      <c r="R267" s="10"/>
      <c r="S267" s="10"/>
      <c r="T267" s="10"/>
      <c r="U267" s="10"/>
      <c r="V267" s="10"/>
      <c r="W267" s="10"/>
      <c r="X267" s="10"/>
      <c r="Y267" s="10"/>
      <c r="Z267" s="10"/>
      <c r="AA267" s="11"/>
      <c r="AB267" s="11"/>
      <c r="AC267" s="11"/>
      <c r="AD267" s="11"/>
      <c r="AE267" s="11"/>
      <c r="AF267" s="11"/>
      <c r="AG267" s="11"/>
      <c r="AH267" s="11"/>
      <c r="AI267" s="11"/>
      <c r="AJ267" s="13"/>
      <c r="AK267" s="13"/>
      <c r="AL267" s="13"/>
      <c r="AM267" s="13"/>
      <c r="AN267" s="13"/>
      <c r="AO267" s="13"/>
      <c r="AP267" s="13"/>
    </row>
    <row r="268" spans="2:42" ht="30" customHeight="1">
      <c r="B268" s="9"/>
      <c r="C268" s="9"/>
      <c r="D268" s="9"/>
      <c r="E268" s="9"/>
      <c r="F268" s="9"/>
      <c r="G268" s="9"/>
      <c r="H268" s="9"/>
      <c r="I268" s="9"/>
      <c r="J268" s="9"/>
      <c r="K268" s="9"/>
      <c r="L268" s="10"/>
      <c r="M268" s="10"/>
      <c r="N268" s="10"/>
      <c r="O268" s="10"/>
      <c r="P268" s="10"/>
      <c r="Q268" s="10"/>
      <c r="R268" s="10"/>
      <c r="S268" s="10"/>
      <c r="T268" s="10"/>
      <c r="U268" s="10"/>
      <c r="V268" s="10"/>
      <c r="W268" s="10"/>
      <c r="X268" s="10"/>
      <c r="Y268" s="10"/>
      <c r="Z268" s="10"/>
      <c r="AA268" s="11"/>
      <c r="AB268" s="11"/>
      <c r="AC268" s="11"/>
      <c r="AD268" s="11"/>
      <c r="AE268" s="11"/>
      <c r="AF268" s="11"/>
      <c r="AG268" s="11"/>
      <c r="AH268" s="11"/>
      <c r="AI268" s="11"/>
      <c r="AJ268" s="13"/>
      <c r="AK268" s="13"/>
      <c r="AL268" s="13"/>
      <c r="AM268" s="13"/>
      <c r="AN268" s="13"/>
      <c r="AO268" s="13"/>
      <c r="AP268" s="13"/>
    </row>
    <row r="269" spans="2:42" ht="30" customHeight="1">
      <c r="B269" s="9"/>
      <c r="C269" s="9"/>
      <c r="D269" s="9"/>
      <c r="E269" s="9"/>
      <c r="F269" s="9"/>
      <c r="G269" s="9"/>
      <c r="H269" s="9"/>
      <c r="I269" s="9"/>
      <c r="J269" s="9"/>
      <c r="K269" s="9"/>
      <c r="L269" s="10"/>
      <c r="M269" s="10"/>
      <c r="N269" s="10"/>
      <c r="O269" s="10"/>
      <c r="P269" s="10"/>
      <c r="Q269" s="10"/>
      <c r="R269" s="10"/>
      <c r="S269" s="10"/>
      <c r="T269" s="10"/>
      <c r="U269" s="10"/>
      <c r="V269" s="10"/>
      <c r="W269" s="10"/>
      <c r="X269" s="10"/>
      <c r="Y269" s="10"/>
      <c r="Z269" s="10"/>
      <c r="AA269" s="11"/>
      <c r="AB269" s="11"/>
      <c r="AC269" s="11"/>
      <c r="AD269" s="11"/>
      <c r="AE269" s="11"/>
      <c r="AF269" s="11"/>
      <c r="AG269" s="11"/>
      <c r="AH269" s="11"/>
      <c r="AI269" s="11"/>
      <c r="AJ269" s="13"/>
      <c r="AK269" s="13"/>
      <c r="AL269" s="13"/>
      <c r="AM269" s="13"/>
      <c r="AN269" s="13"/>
      <c r="AO269" s="13"/>
      <c r="AP269" s="13"/>
    </row>
    <row r="270" spans="2:42" ht="30" customHeight="1">
      <c r="B270" s="9"/>
      <c r="C270" s="9"/>
      <c r="D270" s="9"/>
      <c r="E270" s="9"/>
      <c r="F270" s="9"/>
      <c r="G270" s="9"/>
      <c r="H270" s="9"/>
      <c r="I270" s="9"/>
      <c r="J270" s="9"/>
      <c r="K270" s="9"/>
      <c r="L270" s="10"/>
      <c r="M270" s="10"/>
      <c r="N270" s="10"/>
      <c r="O270" s="10"/>
      <c r="P270" s="10"/>
      <c r="Q270" s="10"/>
      <c r="R270" s="10"/>
      <c r="S270" s="10"/>
      <c r="T270" s="10"/>
      <c r="U270" s="10"/>
      <c r="V270" s="10"/>
      <c r="W270" s="10"/>
      <c r="X270" s="10"/>
      <c r="Y270" s="10"/>
      <c r="Z270" s="10"/>
      <c r="AA270" s="11"/>
      <c r="AB270" s="11"/>
      <c r="AC270" s="11"/>
      <c r="AD270" s="11"/>
      <c r="AE270" s="11"/>
      <c r="AF270" s="11"/>
      <c r="AG270" s="11"/>
      <c r="AH270" s="11"/>
      <c r="AI270" s="11"/>
      <c r="AJ270" s="13"/>
      <c r="AK270" s="13"/>
      <c r="AL270" s="13"/>
      <c r="AM270" s="13"/>
      <c r="AN270" s="13"/>
      <c r="AO270" s="13"/>
      <c r="AP270" s="13"/>
    </row>
    <row r="271" spans="2:42" ht="30" customHeight="1">
      <c r="B271" s="9"/>
      <c r="C271" s="9"/>
      <c r="D271" s="9"/>
      <c r="E271" s="9"/>
      <c r="F271" s="9"/>
      <c r="G271" s="9"/>
      <c r="H271" s="9"/>
      <c r="I271" s="9"/>
      <c r="J271" s="9"/>
      <c r="K271" s="9"/>
      <c r="L271" s="10"/>
      <c r="M271" s="10"/>
      <c r="N271" s="10"/>
      <c r="O271" s="10"/>
      <c r="P271" s="10"/>
      <c r="Q271" s="10"/>
      <c r="R271" s="10"/>
      <c r="S271" s="10"/>
      <c r="T271" s="10"/>
      <c r="U271" s="10"/>
      <c r="V271" s="10"/>
      <c r="W271" s="10"/>
      <c r="X271" s="10"/>
      <c r="Y271" s="10"/>
      <c r="Z271" s="10"/>
      <c r="AA271" s="11"/>
      <c r="AB271" s="11"/>
      <c r="AC271" s="11"/>
      <c r="AD271" s="11"/>
      <c r="AE271" s="11"/>
      <c r="AF271" s="11"/>
      <c r="AG271" s="11"/>
      <c r="AH271" s="11"/>
      <c r="AI271" s="11"/>
      <c r="AJ271" s="13"/>
      <c r="AK271" s="13"/>
      <c r="AL271" s="13"/>
      <c r="AM271" s="13"/>
      <c r="AN271" s="13"/>
      <c r="AO271" s="13"/>
      <c r="AP271" s="13"/>
    </row>
    <row r="272" spans="2:42" ht="30" customHeight="1">
      <c r="B272" s="9"/>
      <c r="AN272" s="13"/>
      <c r="AO272" s="13"/>
      <c r="AP272" s="13"/>
    </row>
    <row r="273" spans="2:42" ht="30" customHeight="1">
      <c r="B273" s="9"/>
      <c r="D273" s="15"/>
      <c r="E273" s="15"/>
      <c r="F273" s="15"/>
      <c r="G273" s="15"/>
      <c r="H273" s="15"/>
      <c r="I273" s="15"/>
      <c r="J273" s="15"/>
      <c r="K273" s="15"/>
      <c r="L273" s="15"/>
      <c r="M273" s="15"/>
      <c r="N273" s="15"/>
      <c r="O273" s="15"/>
      <c r="P273" s="15"/>
      <c r="Q273" s="146"/>
      <c r="R273" s="15"/>
      <c r="S273" s="15"/>
      <c r="T273" s="15"/>
      <c r="U273" s="15"/>
      <c r="V273" s="15"/>
      <c r="W273" s="15"/>
      <c r="X273" s="15"/>
      <c r="Y273" s="15"/>
      <c r="Z273" s="15"/>
      <c r="AA273" s="15"/>
      <c r="AB273" s="15"/>
      <c r="AC273" s="15"/>
      <c r="AD273" s="15"/>
      <c r="AE273" s="15"/>
      <c r="AF273" s="15"/>
      <c r="AG273" s="15"/>
      <c r="AH273" s="15"/>
      <c r="AI273" s="15"/>
      <c r="AJ273" s="60"/>
      <c r="AK273" s="60"/>
      <c r="AN273" s="13"/>
      <c r="AO273" s="13"/>
      <c r="AP273" s="13"/>
    </row>
    <row r="274" spans="2:42" ht="30" customHeight="1">
      <c r="B274" s="817"/>
      <c r="D274" s="15"/>
      <c r="E274" s="15"/>
      <c r="F274" s="15"/>
      <c r="G274" s="15"/>
      <c r="H274" s="15"/>
      <c r="I274" s="15"/>
      <c r="J274" s="15"/>
      <c r="K274" s="15"/>
      <c r="L274" s="15"/>
      <c r="M274" s="15"/>
      <c r="N274" s="15"/>
      <c r="O274" s="15"/>
      <c r="P274" s="15"/>
      <c r="Q274" s="146"/>
      <c r="R274" s="15"/>
      <c r="S274" s="15"/>
      <c r="T274" s="15"/>
      <c r="U274" s="15"/>
      <c r="V274" s="15"/>
      <c r="W274" s="15"/>
      <c r="X274" s="15"/>
      <c r="Y274" s="15"/>
      <c r="Z274" s="15"/>
      <c r="AA274" s="15"/>
      <c r="AB274" s="15"/>
      <c r="AC274" s="15"/>
      <c r="AD274" s="15"/>
      <c r="AE274" s="15"/>
      <c r="AF274" s="15"/>
      <c r="AG274" s="15"/>
      <c r="AH274" s="15"/>
      <c r="AI274" s="15"/>
      <c r="AJ274" s="60"/>
      <c r="AK274" s="60"/>
      <c r="AN274" s="13"/>
      <c r="AO274" s="13"/>
      <c r="AP274" s="13"/>
    </row>
    <row r="275" spans="2:42" ht="30" customHeight="1">
      <c r="B275" s="817"/>
      <c r="D275" s="15"/>
      <c r="E275" s="15"/>
      <c r="F275" s="15"/>
      <c r="G275" s="15"/>
      <c r="H275" s="15"/>
      <c r="I275" s="15"/>
      <c r="J275" s="15"/>
      <c r="K275" s="15"/>
      <c r="L275" s="15"/>
      <c r="M275" s="15"/>
      <c r="N275" s="15"/>
      <c r="O275" s="15"/>
      <c r="P275" s="15"/>
      <c r="Q275" s="146"/>
      <c r="R275" s="15"/>
      <c r="S275" s="15"/>
      <c r="T275" s="15"/>
      <c r="U275" s="15"/>
      <c r="V275" s="15"/>
      <c r="W275" s="15"/>
      <c r="X275" s="15"/>
      <c r="Y275" s="15"/>
      <c r="Z275" s="15"/>
      <c r="AA275" s="15"/>
      <c r="AB275" s="15"/>
      <c r="AC275" s="15"/>
      <c r="AD275" s="15"/>
      <c r="AE275" s="15"/>
      <c r="AF275" s="15"/>
      <c r="AG275" s="15"/>
      <c r="AH275" s="15"/>
      <c r="AI275" s="15"/>
      <c r="AJ275" s="60"/>
      <c r="AK275" s="60"/>
      <c r="AN275" s="13"/>
      <c r="AO275" s="13"/>
      <c r="AP275" s="13"/>
    </row>
    <row r="276" spans="2:42" ht="30" customHeight="1">
      <c r="B276" s="817"/>
      <c r="D276" s="15"/>
      <c r="E276" s="15"/>
      <c r="F276" s="15"/>
      <c r="G276" s="15"/>
      <c r="H276" s="15"/>
      <c r="I276" s="15"/>
      <c r="J276" s="15"/>
      <c r="K276" s="15"/>
      <c r="L276" s="15"/>
      <c r="M276" s="15"/>
      <c r="N276" s="15"/>
      <c r="O276" s="15"/>
      <c r="P276" s="15"/>
      <c r="Q276" s="146"/>
      <c r="R276" s="15"/>
      <c r="S276" s="15"/>
      <c r="T276" s="15"/>
      <c r="U276" s="15"/>
      <c r="V276" s="15"/>
      <c r="W276" s="15"/>
      <c r="X276" s="15"/>
      <c r="Y276" s="15"/>
      <c r="Z276" s="15"/>
      <c r="AA276" s="15"/>
      <c r="AB276" s="15"/>
      <c r="AC276" s="15"/>
      <c r="AD276" s="15"/>
      <c r="AE276" s="15"/>
      <c r="AF276" s="15"/>
      <c r="AG276" s="15"/>
      <c r="AH276" s="15"/>
      <c r="AI276" s="15"/>
      <c r="AJ276" s="60"/>
      <c r="AK276" s="60"/>
      <c r="AN276" s="13"/>
      <c r="AO276" s="13"/>
      <c r="AP276" s="13"/>
    </row>
    <row r="277" spans="2:42" ht="30" customHeight="1">
      <c r="B277" s="817"/>
      <c r="D277" s="15"/>
      <c r="E277" s="15"/>
      <c r="F277" s="15"/>
      <c r="G277" s="15"/>
      <c r="H277" s="15"/>
      <c r="I277" s="15"/>
      <c r="J277" s="15"/>
      <c r="K277" s="15"/>
      <c r="L277" s="15"/>
      <c r="M277" s="15"/>
      <c r="N277" s="15"/>
      <c r="O277" s="15"/>
      <c r="P277" s="15"/>
      <c r="Q277" s="146"/>
      <c r="R277" s="15"/>
      <c r="S277" s="15"/>
      <c r="T277" s="15"/>
      <c r="U277" s="15"/>
      <c r="V277" s="15"/>
      <c r="W277" s="15"/>
      <c r="X277" s="15"/>
      <c r="Y277" s="15"/>
      <c r="Z277" s="15"/>
      <c r="AA277" s="15"/>
      <c r="AB277" s="15"/>
      <c r="AC277" s="15"/>
      <c r="AD277" s="15"/>
      <c r="AE277" s="15"/>
      <c r="AF277" s="15"/>
      <c r="AG277" s="15"/>
      <c r="AH277" s="15"/>
      <c r="AI277" s="15"/>
      <c r="AJ277" s="60"/>
      <c r="AK277" s="60"/>
      <c r="AN277" s="13"/>
      <c r="AO277" s="13"/>
      <c r="AP277" s="13"/>
    </row>
    <row r="278" spans="2:42" ht="30" customHeight="1">
      <c r="B278" s="817"/>
      <c r="AN278" s="13"/>
      <c r="AO278" s="13"/>
      <c r="AP278" s="13"/>
    </row>
    <row r="279" spans="2:42" ht="30" customHeight="1">
      <c r="B279" s="817"/>
      <c r="AN279" s="13"/>
      <c r="AO279" s="13"/>
      <c r="AP279" s="13"/>
    </row>
    <row r="280" spans="2:42" ht="30" customHeight="1">
      <c r="B280" s="817"/>
      <c r="AN280" s="13"/>
      <c r="AO280" s="13"/>
      <c r="AP280" s="13"/>
    </row>
    <row r="281" spans="2:42" ht="30" customHeight="1">
      <c r="B281" s="817"/>
      <c r="AN281" s="13"/>
      <c r="AO281" s="13"/>
      <c r="AP281" s="13"/>
    </row>
    <row r="282" spans="2:42" ht="30" customHeight="1">
      <c r="B282" s="16"/>
      <c r="C282" s="16"/>
      <c r="D282" s="16"/>
      <c r="E282" s="16"/>
      <c r="F282" s="16"/>
      <c r="G282" s="16"/>
      <c r="H282" s="16"/>
      <c r="I282" s="16"/>
      <c r="J282" s="16"/>
      <c r="K282" s="16"/>
      <c r="L282" s="16"/>
      <c r="M282" s="16"/>
      <c r="N282" s="16"/>
      <c r="O282" s="16"/>
      <c r="P282" s="16"/>
      <c r="Q282" s="147"/>
      <c r="R282" s="16"/>
      <c r="S282" s="16"/>
      <c r="T282" s="16"/>
      <c r="U282" s="16"/>
      <c r="V282" s="16"/>
      <c r="W282" s="16"/>
      <c r="X282" s="16"/>
      <c r="Y282" s="16"/>
      <c r="Z282" s="16"/>
      <c r="AA282" s="16"/>
      <c r="AB282" s="16"/>
      <c r="AC282" s="16"/>
      <c r="AD282" s="16"/>
      <c r="AE282" s="16"/>
      <c r="AF282" s="16"/>
      <c r="AG282" s="16"/>
      <c r="AH282" s="16"/>
      <c r="AI282" s="16"/>
      <c r="AJ282" s="13"/>
      <c r="AK282" s="13"/>
      <c r="AL282" s="13"/>
      <c r="AM282" s="13"/>
      <c r="AN282" s="13"/>
      <c r="AO282" s="13"/>
      <c r="AP282" s="13"/>
    </row>
    <row r="283" spans="2:42" ht="30" customHeight="1">
      <c r="B283" s="16"/>
      <c r="C283" s="16"/>
      <c r="D283" s="16"/>
      <c r="E283" s="16"/>
      <c r="F283" s="16"/>
      <c r="G283" s="16"/>
      <c r="H283" s="16"/>
      <c r="I283" s="16"/>
      <c r="J283" s="16"/>
      <c r="K283" s="16"/>
      <c r="L283" s="16"/>
      <c r="M283" s="16"/>
      <c r="N283" s="16"/>
      <c r="O283" s="16"/>
      <c r="P283" s="16"/>
      <c r="Q283" s="147"/>
      <c r="R283" s="16"/>
      <c r="S283" s="16"/>
      <c r="T283" s="16"/>
      <c r="U283" s="16"/>
      <c r="V283" s="16"/>
      <c r="W283" s="16"/>
      <c r="X283" s="16"/>
      <c r="Y283" s="16"/>
      <c r="Z283" s="16"/>
      <c r="AA283" s="16"/>
      <c r="AB283" s="16"/>
      <c r="AC283" s="16"/>
      <c r="AD283" s="16"/>
      <c r="AE283" s="16"/>
      <c r="AF283" s="16"/>
      <c r="AG283" s="16"/>
      <c r="AH283" s="16"/>
      <c r="AI283" s="16"/>
      <c r="AJ283" s="13"/>
      <c r="AK283" s="13"/>
      <c r="AL283" s="13"/>
      <c r="AM283" s="13"/>
      <c r="AN283" s="13"/>
      <c r="AO283" s="13"/>
      <c r="AP283" s="13"/>
    </row>
    <row r="284" spans="2:42" ht="30" customHeight="1">
      <c r="B284" s="16"/>
      <c r="C284" s="16"/>
      <c r="D284" s="16"/>
      <c r="E284" s="16"/>
      <c r="F284" s="16"/>
      <c r="G284" s="16"/>
      <c r="H284" s="16"/>
      <c r="I284" s="16"/>
      <c r="J284" s="16"/>
      <c r="K284" s="16"/>
      <c r="L284" s="16"/>
      <c r="M284" s="16"/>
      <c r="N284" s="16"/>
      <c r="O284" s="16"/>
      <c r="P284" s="16"/>
      <c r="Q284" s="147"/>
      <c r="R284" s="16"/>
      <c r="S284" s="16"/>
      <c r="T284" s="16"/>
      <c r="U284" s="16"/>
      <c r="V284" s="16"/>
      <c r="W284" s="16"/>
      <c r="X284" s="16"/>
      <c r="Y284" s="16"/>
      <c r="Z284" s="16"/>
      <c r="AA284" s="16"/>
      <c r="AB284" s="16"/>
      <c r="AC284" s="16"/>
      <c r="AD284" s="16"/>
      <c r="AE284" s="16"/>
      <c r="AF284" s="16"/>
      <c r="AG284" s="16"/>
      <c r="AH284" s="16"/>
      <c r="AI284" s="16"/>
      <c r="AJ284" s="13"/>
      <c r="AK284" s="13"/>
      <c r="AL284" s="13"/>
      <c r="AM284" s="13"/>
      <c r="AN284" s="13"/>
      <c r="AO284" s="13"/>
      <c r="AP284" s="13"/>
    </row>
    <row r="285" spans="2:42" ht="30" customHeight="1">
      <c r="B285" s="16"/>
      <c r="C285" s="16"/>
      <c r="D285" s="16"/>
      <c r="E285" s="16"/>
      <c r="F285" s="16"/>
      <c r="G285" s="16"/>
      <c r="H285" s="16"/>
      <c r="I285" s="16"/>
      <c r="J285" s="16"/>
      <c r="K285" s="16"/>
      <c r="L285" s="16"/>
      <c r="M285" s="16"/>
      <c r="N285" s="16"/>
      <c r="O285" s="16"/>
      <c r="P285" s="16"/>
      <c r="Q285" s="147"/>
      <c r="R285" s="16"/>
      <c r="S285" s="16"/>
      <c r="T285" s="16"/>
      <c r="U285" s="16"/>
      <c r="V285" s="16"/>
      <c r="W285" s="16"/>
      <c r="X285" s="16"/>
      <c r="Y285" s="16"/>
      <c r="Z285" s="16"/>
      <c r="AA285" s="16"/>
      <c r="AB285" s="16"/>
      <c r="AC285" s="16"/>
      <c r="AD285" s="16"/>
      <c r="AE285" s="16"/>
      <c r="AF285" s="16"/>
      <c r="AG285" s="16"/>
      <c r="AH285" s="16"/>
      <c r="AI285" s="16"/>
      <c r="AJ285" s="13"/>
      <c r="AK285" s="13"/>
      <c r="AL285" s="13"/>
      <c r="AM285" s="13"/>
      <c r="AN285" s="13"/>
      <c r="AO285" s="13"/>
      <c r="AP285" s="13"/>
    </row>
    <row r="286" spans="2:42" ht="30" customHeight="1">
      <c r="B286" s="16"/>
      <c r="C286" s="16"/>
      <c r="D286" s="16"/>
      <c r="E286" s="16"/>
      <c r="F286" s="16"/>
      <c r="G286" s="16"/>
      <c r="H286" s="16"/>
      <c r="I286" s="16"/>
      <c r="J286" s="16"/>
      <c r="K286" s="16"/>
      <c r="L286" s="16"/>
      <c r="M286" s="16"/>
      <c r="N286" s="16"/>
      <c r="O286" s="16"/>
      <c r="P286" s="16"/>
      <c r="Q286" s="147"/>
      <c r="R286" s="16"/>
      <c r="S286" s="16"/>
      <c r="T286" s="16"/>
      <c r="U286" s="16"/>
      <c r="V286" s="16"/>
      <c r="W286" s="16"/>
      <c r="X286" s="16"/>
      <c r="Y286" s="16"/>
      <c r="Z286" s="16"/>
      <c r="AA286" s="16"/>
      <c r="AB286" s="16"/>
      <c r="AC286" s="16"/>
      <c r="AD286" s="16"/>
      <c r="AE286" s="16"/>
      <c r="AF286" s="16"/>
      <c r="AG286" s="16"/>
      <c r="AH286" s="16"/>
      <c r="AI286" s="16"/>
      <c r="AJ286" s="13"/>
      <c r="AK286" s="13"/>
      <c r="AL286" s="13"/>
      <c r="AM286" s="13"/>
      <c r="AN286" s="13"/>
      <c r="AO286" s="13"/>
      <c r="AP286" s="13"/>
    </row>
    <row r="287" spans="2:42" ht="30" customHeight="1">
      <c r="B287" s="16"/>
      <c r="C287" s="16"/>
      <c r="D287" s="16"/>
      <c r="E287" s="16"/>
      <c r="F287" s="16"/>
      <c r="G287" s="16"/>
      <c r="H287" s="16"/>
      <c r="I287" s="16"/>
      <c r="J287" s="16"/>
      <c r="K287" s="16"/>
      <c r="L287" s="16"/>
      <c r="M287" s="16"/>
      <c r="N287" s="16"/>
      <c r="O287" s="16"/>
      <c r="P287" s="16"/>
      <c r="Q287" s="147"/>
      <c r="R287" s="16"/>
      <c r="S287" s="16"/>
      <c r="T287" s="16"/>
      <c r="U287" s="16"/>
      <c r="V287" s="16"/>
      <c r="W287" s="16"/>
      <c r="X287" s="16"/>
      <c r="Y287" s="16"/>
      <c r="Z287" s="16"/>
      <c r="AA287" s="16"/>
      <c r="AB287" s="16"/>
      <c r="AC287" s="16"/>
      <c r="AD287" s="16"/>
      <c r="AE287" s="16"/>
      <c r="AF287" s="16"/>
      <c r="AG287" s="16"/>
      <c r="AH287" s="16"/>
      <c r="AI287" s="16"/>
      <c r="AJ287" s="13"/>
      <c r="AK287" s="13"/>
      <c r="AL287" s="13"/>
      <c r="AM287" s="13"/>
      <c r="AN287" s="13"/>
      <c r="AO287" s="13"/>
      <c r="AP287" s="13"/>
    </row>
    <row r="288" spans="2:42" ht="30" customHeight="1">
      <c r="B288" s="16"/>
      <c r="C288" s="16"/>
      <c r="D288" s="16"/>
      <c r="E288" s="16"/>
      <c r="F288" s="16"/>
      <c r="G288" s="16"/>
      <c r="H288" s="16"/>
      <c r="I288" s="16"/>
      <c r="J288" s="16"/>
      <c r="K288" s="16"/>
      <c r="L288" s="16"/>
      <c r="M288" s="16"/>
      <c r="N288" s="16"/>
      <c r="O288" s="16"/>
      <c r="P288" s="16"/>
      <c r="Q288" s="147"/>
      <c r="R288" s="16"/>
      <c r="S288" s="16"/>
      <c r="T288" s="16"/>
      <c r="U288" s="16"/>
      <c r="V288" s="16"/>
      <c r="W288" s="16"/>
      <c r="X288" s="16"/>
      <c r="Y288" s="16"/>
      <c r="Z288" s="16"/>
      <c r="AA288" s="16"/>
      <c r="AB288" s="16"/>
      <c r="AC288" s="16"/>
      <c r="AD288" s="16"/>
      <c r="AE288" s="16"/>
      <c r="AF288" s="16"/>
      <c r="AG288" s="16"/>
      <c r="AH288" s="16"/>
      <c r="AI288" s="16"/>
      <c r="AJ288" s="13"/>
      <c r="AK288" s="13"/>
      <c r="AL288" s="13"/>
      <c r="AM288" s="13"/>
      <c r="AN288" s="13"/>
      <c r="AO288" s="13"/>
      <c r="AP288" s="13"/>
    </row>
    <row r="289" spans="2:42" ht="30" customHeight="1">
      <c r="B289" s="16"/>
      <c r="C289" s="16"/>
      <c r="D289" s="16"/>
      <c r="E289" s="16"/>
      <c r="F289" s="16"/>
      <c r="G289" s="16"/>
      <c r="H289" s="16"/>
      <c r="I289" s="16"/>
      <c r="J289" s="16"/>
      <c r="K289" s="16"/>
      <c r="L289" s="16"/>
      <c r="M289" s="16"/>
      <c r="N289" s="16"/>
      <c r="O289" s="16"/>
      <c r="P289" s="16"/>
      <c r="Q289" s="147"/>
      <c r="R289" s="16"/>
      <c r="S289" s="16"/>
      <c r="T289" s="16"/>
      <c r="U289" s="16"/>
      <c r="V289" s="16"/>
      <c r="W289" s="16"/>
      <c r="X289" s="16"/>
      <c r="Y289" s="16"/>
      <c r="Z289" s="16"/>
      <c r="AA289" s="16"/>
      <c r="AB289" s="16"/>
      <c r="AC289" s="16"/>
      <c r="AD289" s="16"/>
      <c r="AE289" s="16"/>
      <c r="AF289" s="16"/>
      <c r="AG289" s="16"/>
      <c r="AH289" s="16"/>
      <c r="AI289" s="16"/>
      <c r="AJ289" s="13"/>
      <c r="AK289" s="13"/>
      <c r="AL289" s="13"/>
      <c r="AM289" s="13"/>
      <c r="AN289" s="13"/>
      <c r="AO289" s="13"/>
      <c r="AP289" s="13"/>
    </row>
    <row r="290" spans="2:42" ht="30" customHeight="1">
      <c r="B290" s="16"/>
      <c r="C290" s="16"/>
      <c r="D290" s="16"/>
      <c r="E290" s="16"/>
      <c r="F290" s="16"/>
      <c r="G290" s="16"/>
      <c r="H290" s="16"/>
      <c r="I290" s="16"/>
      <c r="J290" s="16"/>
      <c r="K290" s="16"/>
      <c r="L290" s="16"/>
      <c r="M290" s="16"/>
      <c r="N290" s="16"/>
      <c r="O290" s="16"/>
      <c r="P290" s="16"/>
      <c r="Q290" s="147"/>
      <c r="R290" s="16"/>
      <c r="S290" s="16"/>
      <c r="T290" s="16"/>
      <c r="U290" s="16"/>
      <c r="V290" s="16"/>
      <c r="W290" s="16"/>
      <c r="X290" s="16"/>
      <c r="Y290" s="16"/>
      <c r="Z290" s="16"/>
      <c r="AA290" s="16"/>
      <c r="AB290" s="16"/>
      <c r="AC290" s="16"/>
      <c r="AD290" s="16"/>
      <c r="AE290" s="16"/>
      <c r="AF290" s="16"/>
      <c r="AG290" s="16"/>
      <c r="AH290" s="16"/>
      <c r="AI290" s="16"/>
      <c r="AJ290" s="13"/>
      <c r="AK290" s="13"/>
      <c r="AL290" s="13"/>
      <c r="AM290" s="13"/>
      <c r="AN290" s="13"/>
      <c r="AO290" s="13"/>
      <c r="AP290" s="13"/>
    </row>
    <row r="291" spans="2:42" ht="30" customHeight="1">
      <c r="B291" s="16"/>
      <c r="C291" s="16"/>
      <c r="D291" s="16"/>
      <c r="E291" s="16"/>
      <c r="F291" s="16"/>
      <c r="G291" s="16"/>
      <c r="H291" s="16"/>
      <c r="I291" s="16"/>
      <c r="J291" s="16"/>
      <c r="K291" s="16"/>
      <c r="L291" s="16"/>
      <c r="M291" s="16"/>
      <c r="N291" s="16"/>
      <c r="O291" s="16"/>
      <c r="P291" s="16"/>
      <c r="Q291" s="147"/>
      <c r="R291" s="16"/>
      <c r="S291" s="16"/>
      <c r="T291" s="16"/>
      <c r="U291" s="16"/>
      <c r="V291" s="16"/>
      <c r="W291" s="16"/>
      <c r="X291" s="16"/>
      <c r="Y291" s="16"/>
      <c r="Z291" s="16"/>
      <c r="AA291" s="16"/>
      <c r="AB291" s="16"/>
      <c r="AC291" s="16"/>
      <c r="AD291" s="16"/>
      <c r="AE291" s="16"/>
      <c r="AF291" s="16"/>
      <c r="AG291" s="16"/>
      <c r="AH291" s="16"/>
      <c r="AI291" s="16"/>
      <c r="AJ291" s="13"/>
      <c r="AK291" s="13"/>
      <c r="AL291" s="13"/>
      <c r="AM291" s="13"/>
      <c r="AN291" s="13"/>
      <c r="AO291" s="13"/>
      <c r="AP291" s="13"/>
    </row>
    <row r="292" spans="2:42" ht="30" customHeight="1">
      <c r="B292" s="16"/>
      <c r="C292" s="16"/>
      <c r="D292" s="16"/>
      <c r="E292" s="16"/>
      <c r="F292" s="16"/>
      <c r="G292" s="16"/>
      <c r="H292" s="16"/>
      <c r="I292" s="16"/>
      <c r="J292" s="16"/>
      <c r="K292" s="16"/>
      <c r="L292" s="16"/>
      <c r="M292" s="16"/>
      <c r="N292" s="16"/>
      <c r="O292" s="16"/>
      <c r="P292" s="16"/>
      <c r="Q292" s="147"/>
      <c r="R292" s="16"/>
      <c r="S292" s="16"/>
      <c r="T292" s="16"/>
      <c r="U292" s="16"/>
      <c r="V292" s="16"/>
      <c r="W292" s="16"/>
      <c r="X292" s="16"/>
      <c r="Y292" s="16"/>
      <c r="Z292" s="16"/>
      <c r="AA292" s="16"/>
      <c r="AB292" s="16"/>
      <c r="AC292" s="16"/>
      <c r="AD292" s="16"/>
      <c r="AE292" s="16"/>
      <c r="AF292" s="16"/>
      <c r="AG292" s="16"/>
      <c r="AH292" s="16"/>
      <c r="AI292" s="16"/>
      <c r="AJ292" s="13"/>
      <c r="AK292" s="13"/>
      <c r="AL292" s="13"/>
      <c r="AM292" s="13"/>
      <c r="AN292" s="13"/>
      <c r="AO292" s="13"/>
      <c r="AP292" s="13"/>
    </row>
    <row r="293" spans="2:42" ht="30" customHeight="1">
      <c r="B293" s="16"/>
      <c r="C293" s="16"/>
      <c r="D293" s="16"/>
      <c r="E293" s="16"/>
      <c r="F293" s="16"/>
      <c r="G293" s="16"/>
      <c r="H293" s="16"/>
      <c r="I293" s="16"/>
      <c r="J293" s="16"/>
      <c r="K293" s="16"/>
      <c r="L293" s="16"/>
      <c r="M293" s="16"/>
      <c r="N293" s="16"/>
      <c r="O293" s="16"/>
      <c r="P293" s="16"/>
      <c r="Q293" s="147"/>
      <c r="R293" s="16"/>
      <c r="S293" s="16"/>
      <c r="T293" s="16"/>
      <c r="U293" s="16"/>
      <c r="V293" s="16"/>
      <c r="W293" s="16"/>
      <c r="X293" s="16"/>
      <c r="Y293" s="16"/>
      <c r="Z293" s="16"/>
      <c r="AA293" s="16"/>
      <c r="AB293" s="16"/>
      <c r="AC293" s="16"/>
      <c r="AD293" s="16"/>
      <c r="AE293" s="16"/>
      <c r="AF293" s="16"/>
      <c r="AG293" s="16"/>
      <c r="AH293" s="16"/>
      <c r="AI293" s="16"/>
      <c r="AJ293" s="13"/>
      <c r="AK293" s="13"/>
      <c r="AL293" s="13"/>
      <c r="AM293" s="13"/>
      <c r="AN293" s="13"/>
      <c r="AO293" s="13"/>
      <c r="AP293" s="13"/>
    </row>
    <row r="294" spans="2:42" ht="30" customHeight="1">
      <c r="B294" s="16"/>
      <c r="C294" s="16"/>
      <c r="D294" s="16"/>
      <c r="E294" s="16"/>
      <c r="F294" s="16"/>
      <c r="G294" s="16"/>
      <c r="H294" s="16"/>
      <c r="I294" s="16"/>
      <c r="J294" s="16"/>
      <c r="K294" s="16"/>
      <c r="L294" s="16"/>
      <c r="M294" s="16"/>
      <c r="N294" s="16"/>
      <c r="O294" s="16"/>
      <c r="P294" s="16"/>
      <c r="Q294" s="147"/>
      <c r="R294" s="16"/>
      <c r="S294" s="16"/>
      <c r="T294" s="16"/>
      <c r="U294" s="16"/>
      <c r="V294" s="16"/>
      <c r="W294" s="16"/>
      <c r="X294" s="16"/>
      <c r="Y294" s="16"/>
      <c r="Z294" s="16"/>
      <c r="AA294" s="16"/>
      <c r="AB294" s="16"/>
      <c r="AC294" s="16"/>
      <c r="AD294" s="16"/>
      <c r="AE294" s="16"/>
      <c r="AF294" s="16"/>
      <c r="AG294" s="16"/>
      <c r="AH294" s="16"/>
      <c r="AI294" s="16"/>
      <c r="AJ294" s="13"/>
      <c r="AK294" s="13"/>
      <c r="AL294" s="13"/>
      <c r="AM294" s="13"/>
      <c r="AN294" s="13"/>
      <c r="AO294" s="13"/>
      <c r="AP294" s="13"/>
    </row>
    <row r="295" spans="2:42" ht="30" customHeight="1">
      <c r="B295" s="16"/>
      <c r="C295" s="16"/>
      <c r="D295" s="16"/>
      <c r="E295" s="16"/>
      <c r="F295" s="16"/>
      <c r="G295" s="16"/>
      <c r="H295" s="16"/>
      <c r="I295" s="16"/>
      <c r="J295" s="16"/>
      <c r="K295" s="16"/>
      <c r="L295" s="16"/>
      <c r="M295" s="16"/>
      <c r="N295" s="16"/>
      <c r="O295" s="16"/>
      <c r="P295" s="16"/>
      <c r="Q295" s="147"/>
      <c r="R295" s="16"/>
      <c r="S295" s="16"/>
      <c r="T295" s="16"/>
      <c r="U295" s="16"/>
      <c r="V295" s="16"/>
      <c r="W295" s="16"/>
      <c r="X295" s="16"/>
      <c r="Y295" s="16"/>
      <c r="Z295" s="16"/>
      <c r="AA295" s="16"/>
      <c r="AB295" s="16"/>
      <c r="AC295" s="16"/>
      <c r="AD295" s="16"/>
      <c r="AE295" s="16"/>
      <c r="AF295" s="16"/>
      <c r="AG295" s="16"/>
      <c r="AH295" s="16"/>
      <c r="AI295" s="16"/>
      <c r="AJ295" s="13"/>
      <c r="AK295" s="13"/>
      <c r="AL295" s="13"/>
      <c r="AM295" s="13"/>
      <c r="AN295" s="13"/>
      <c r="AO295" s="13"/>
      <c r="AP295" s="13"/>
    </row>
    <row r="296" spans="2:42" ht="30" customHeight="1">
      <c r="B296" s="16"/>
      <c r="C296" s="16"/>
      <c r="D296" s="16"/>
      <c r="E296" s="16"/>
      <c r="F296" s="16"/>
      <c r="G296" s="16"/>
      <c r="H296" s="16"/>
      <c r="I296" s="16"/>
      <c r="J296" s="16"/>
      <c r="K296" s="16"/>
      <c r="L296" s="16"/>
      <c r="M296" s="16"/>
      <c r="N296" s="16"/>
      <c r="O296" s="16"/>
      <c r="P296" s="16"/>
      <c r="Q296" s="147"/>
      <c r="R296" s="16"/>
      <c r="S296" s="16"/>
      <c r="T296" s="16"/>
      <c r="U296" s="16"/>
      <c r="V296" s="16"/>
      <c r="W296" s="16"/>
      <c r="X296" s="16"/>
      <c r="Y296" s="16"/>
      <c r="Z296" s="16"/>
      <c r="AA296" s="16"/>
      <c r="AB296" s="16"/>
      <c r="AC296" s="16"/>
      <c r="AD296" s="16"/>
      <c r="AE296" s="16"/>
      <c r="AF296" s="16"/>
      <c r="AG296" s="16"/>
      <c r="AH296" s="16"/>
      <c r="AI296" s="16"/>
      <c r="AJ296" s="13"/>
      <c r="AK296" s="13"/>
      <c r="AL296" s="13"/>
      <c r="AM296" s="13"/>
      <c r="AN296" s="13"/>
      <c r="AO296" s="13"/>
      <c r="AP296" s="13"/>
    </row>
    <row r="297" spans="2:42" ht="30" customHeight="1">
      <c r="B297" s="17"/>
      <c r="C297" s="17"/>
      <c r="D297" s="17"/>
      <c r="E297" s="17"/>
      <c r="F297" s="17"/>
      <c r="G297" s="17"/>
      <c r="H297" s="17"/>
      <c r="I297" s="17"/>
      <c r="J297" s="17"/>
      <c r="K297" s="17"/>
      <c r="L297" s="17"/>
      <c r="M297" s="17"/>
      <c r="N297" s="17"/>
      <c r="O297" s="17"/>
      <c r="P297" s="17"/>
      <c r="Q297" s="144"/>
      <c r="R297" s="17"/>
      <c r="S297" s="17"/>
      <c r="T297" s="17"/>
      <c r="U297" s="17"/>
      <c r="V297" s="17"/>
      <c r="W297" s="17"/>
      <c r="X297" s="17"/>
      <c r="Y297" s="17"/>
      <c r="Z297" s="17"/>
      <c r="AA297" s="17"/>
      <c r="AB297" s="17"/>
      <c r="AC297" s="17"/>
      <c r="AD297" s="17"/>
      <c r="AE297" s="17"/>
      <c r="AF297" s="17"/>
      <c r="AG297" s="17"/>
      <c r="AH297" s="17"/>
      <c r="AI297" s="17"/>
    </row>
    <row r="298" spans="2:42" ht="30" customHeight="1">
      <c r="B298" s="17"/>
      <c r="C298" s="17"/>
      <c r="D298" s="17"/>
      <c r="E298" s="17"/>
      <c r="F298" s="17"/>
      <c r="G298" s="17"/>
      <c r="H298" s="17"/>
      <c r="I298" s="17"/>
      <c r="J298" s="17"/>
      <c r="K298" s="17"/>
      <c r="L298" s="17"/>
      <c r="M298" s="17"/>
      <c r="N298" s="17"/>
      <c r="O298" s="17"/>
      <c r="P298" s="17"/>
      <c r="Q298" s="144"/>
      <c r="R298" s="17"/>
      <c r="S298" s="17"/>
      <c r="T298" s="17"/>
      <c r="U298" s="17"/>
      <c r="V298" s="17"/>
      <c r="W298" s="17"/>
      <c r="X298" s="17"/>
      <c r="Y298" s="17"/>
      <c r="Z298" s="17"/>
      <c r="AA298" s="17"/>
      <c r="AB298" s="17"/>
      <c r="AC298" s="17"/>
      <c r="AD298" s="17"/>
      <c r="AE298" s="17"/>
      <c r="AF298" s="17"/>
      <c r="AG298" s="17"/>
      <c r="AH298" s="17"/>
      <c r="AI298" s="17"/>
    </row>
    <row r="299" spans="2:42" ht="30" customHeight="1">
      <c r="B299" s="17"/>
      <c r="C299" s="17"/>
      <c r="D299" s="17"/>
      <c r="E299" s="17"/>
      <c r="F299" s="17"/>
      <c r="G299" s="17"/>
      <c r="H299" s="17"/>
      <c r="I299" s="17"/>
      <c r="J299" s="17"/>
      <c r="K299" s="17"/>
      <c r="L299" s="17"/>
      <c r="M299" s="17"/>
      <c r="N299" s="17"/>
      <c r="O299" s="17"/>
      <c r="P299" s="17"/>
      <c r="Q299" s="144"/>
      <c r="R299" s="17"/>
      <c r="S299" s="17"/>
      <c r="T299" s="17"/>
      <c r="U299" s="17"/>
      <c r="V299" s="17"/>
      <c r="W299" s="17"/>
      <c r="X299" s="17"/>
      <c r="Y299" s="17"/>
      <c r="Z299" s="17"/>
      <c r="AA299" s="17"/>
      <c r="AB299" s="17"/>
      <c r="AC299" s="17"/>
      <c r="AD299" s="17"/>
      <c r="AE299" s="17"/>
      <c r="AF299" s="17"/>
      <c r="AG299" s="17"/>
      <c r="AH299" s="17"/>
      <c r="AI299" s="17"/>
    </row>
    <row r="300" spans="2:42" ht="30" customHeight="1">
      <c r="B300" s="17"/>
      <c r="C300" s="17"/>
      <c r="D300" s="17"/>
      <c r="E300" s="17"/>
      <c r="F300" s="17"/>
      <c r="G300" s="17"/>
      <c r="H300" s="17"/>
      <c r="I300" s="17"/>
      <c r="J300" s="17"/>
      <c r="K300" s="17"/>
      <c r="L300" s="17"/>
      <c r="M300" s="17"/>
      <c r="N300" s="17"/>
      <c r="O300" s="17"/>
      <c r="P300" s="17"/>
      <c r="Q300" s="144"/>
      <c r="R300" s="17"/>
      <c r="S300" s="17"/>
      <c r="T300" s="17"/>
      <c r="U300" s="17"/>
      <c r="V300" s="17"/>
      <c r="W300" s="17"/>
      <c r="X300" s="17"/>
      <c r="Y300" s="17"/>
      <c r="Z300" s="17"/>
      <c r="AA300" s="17"/>
      <c r="AB300" s="17"/>
      <c r="AC300" s="17"/>
      <c r="AD300" s="17"/>
      <c r="AE300" s="17"/>
      <c r="AF300" s="17"/>
      <c r="AG300" s="17"/>
      <c r="AH300" s="17"/>
      <c r="AI300" s="17"/>
    </row>
    <row r="301" spans="2:42" ht="30" customHeight="1">
      <c r="B301" s="17"/>
      <c r="C301" s="17"/>
      <c r="D301" s="17"/>
      <c r="E301" s="17"/>
      <c r="F301" s="17"/>
      <c r="G301" s="17"/>
      <c r="H301" s="17"/>
      <c r="I301" s="17"/>
      <c r="J301" s="17"/>
      <c r="K301" s="17"/>
      <c r="L301" s="17"/>
      <c r="M301" s="17"/>
      <c r="N301" s="17"/>
      <c r="O301" s="17"/>
      <c r="P301" s="17"/>
      <c r="Q301" s="144"/>
      <c r="R301" s="17"/>
      <c r="S301" s="17"/>
      <c r="T301" s="17"/>
      <c r="U301" s="17"/>
      <c r="V301" s="17"/>
      <c r="W301" s="17"/>
      <c r="X301" s="17"/>
      <c r="Y301" s="17"/>
      <c r="Z301" s="17"/>
      <c r="AA301" s="17"/>
      <c r="AB301" s="17"/>
      <c r="AC301" s="17"/>
      <c r="AD301" s="17"/>
      <c r="AE301" s="17"/>
      <c r="AF301" s="17"/>
      <c r="AG301" s="17"/>
      <c r="AH301" s="17"/>
      <c r="AI301" s="17"/>
    </row>
    <row r="302" spans="2:42" ht="30" customHeight="1">
      <c r="B302" s="17"/>
      <c r="C302" s="17"/>
      <c r="D302" s="17"/>
      <c r="E302" s="17"/>
      <c r="F302" s="17"/>
      <c r="G302" s="17"/>
      <c r="H302" s="17"/>
      <c r="I302" s="17"/>
      <c r="J302" s="17"/>
      <c r="K302" s="17"/>
      <c r="L302" s="17"/>
      <c r="M302" s="17"/>
      <c r="N302" s="17"/>
      <c r="O302" s="17"/>
      <c r="P302" s="17"/>
      <c r="Q302" s="144"/>
      <c r="R302" s="17"/>
      <c r="S302" s="17"/>
      <c r="T302" s="17"/>
      <c r="U302" s="17"/>
      <c r="V302" s="17"/>
      <c r="W302" s="17"/>
      <c r="X302" s="17"/>
      <c r="Y302" s="17"/>
      <c r="Z302" s="17"/>
      <c r="AA302" s="17"/>
      <c r="AB302" s="17"/>
      <c r="AC302" s="17"/>
      <c r="AD302" s="17"/>
      <c r="AE302" s="17"/>
      <c r="AF302" s="17"/>
      <c r="AG302" s="17"/>
      <c r="AH302" s="17"/>
      <c r="AI302" s="17"/>
    </row>
    <row r="303" spans="2:42" ht="30" customHeight="1">
      <c r="B303" s="17"/>
      <c r="C303" s="17"/>
      <c r="D303" s="17"/>
      <c r="E303" s="17"/>
      <c r="F303" s="17"/>
      <c r="G303" s="17"/>
      <c r="H303" s="17"/>
      <c r="I303" s="17"/>
      <c r="J303" s="17"/>
      <c r="K303" s="17"/>
      <c r="L303" s="17"/>
      <c r="M303" s="17"/>
      <c r="N303" s="17"/>
      <c r="O303" s="17"/>
      <c r="P303" s="17"/>
      <c r="Q303" s="144"/>
      <c r="R303" s="17"/>
      <c r="S303" s="17"/>
      <c r="T303" s="17"/>
      <c r="U303" s="17"/>
      <c r="V303" s="17"/>
      <c r="W303" s="17"/>
      <c r="X303" s="17"/>
      <c r="Y303" s="17"/>
      <c r="Z303" s="17"/>
      <c r="AA303" s="17"/>
      <c r="AB303" s="17"/>
      <c r="AC303" s="17"/>
      <c r="AD303" s="17"/>
      <c r="AE303" s="17"/>
      <c r="AF303" s="17"/>
      <c r="AG303" s="17"/>
      <c r="AH303" s="17"/>
      <c r="AI303" s="17"/>
    </row>
    <row r="304" spans="2:42" ht="30" customHeight="1">
      <c r="B304" s="17"/>
      <c r="C304" s="17"/>
      <c r="D304" s="17"/>
      <c r="E304" s="17"/>
      <c r="F304" s="17"/>
      <c r="G304" s="17"/>
      <c r="H304" s="17"/>
      <c r="I304" s="17"/>
      <c r="J304" s="17"/>
      <c r="K304" s="17"/>
      <c r="L304" s="17"/>
      <c r="M304" s="17"/>
      <c r="N304" s="17"/>
      <c r="O304" s="17"/>
      <c r="P304" s="17"/>
      <c r="Q304" s="144"/>
      <c r="R304" s="17"/>
      <c r="S304" s="17"/>
      <c r="T304" s="17"/>
      <c r="U304" s="17"/>
      <c r="V304" s="17"/>
      <c r="W304" s="17"/>
      <c r="X304" s="17"/>
      <c r="Y304" s="17"/>
      <c r="Z304" s="17"/>
      <c r="AA304" s="17"/>
      <c r="AB304" s="17"/>
      <c r="AC304" s="17"/>
      <c r="AD304" s="17"/>
      <c r="AE304" s="17"/>
      <c r="AF304" s="17"/>
      <c r="AG304" s="17"/>
      <c r="AH304" s="17"/>
      <c r="AI304" s="17"/>
    </row>
    <row r="305" spans="2:35" ht="30" customHeight="1">
      <c r="B305" s="17"/>
      <c r="C305" s="17"/>
      <c r="D305" s="17"/>
      <c r="E305" s="17"/>
      <c r="F305" s="17"/>
      <c r="G305" s="17"/>
      <c r="H305" s="17"/>
      <c r="I305" s="17"/>
      <c r="J305" s="17"/>
      <c r="K305" s="17"/>
      <c r="L305" s="17"/>
      <c r="M305" s="17"/>
      <c r="N305" s="17"/>
      <c r="O305" s="17"/>
      <c r="P305" s="17"/>
      <c r="Q305" s="144"/>
      <c r="R305" s="17"/>
      <c r="S305" s="17"/>
      <c r="T305" s="17"/>
      <c r="U305" s="17"/>
      <c r="V305" s="17"/>
      <c r="W305" s="17"/>
      <c r="X305" s="17"/>
      <c r="Y305" s="17"/>
      <c r="Z305" s="17"/>
      <c r="AA305" s="17"/>
      <c r="AB305" s="17"/>
      <c r="AC305" s="17"/>
      <c r="AD305" s="17"/>
      <c r="AE305" s="17"/>
      <c r="AF305" s="17"/>
      <c r="AG305" s="17"/>
      <c r="AH305" s="17"/>
      <c r="AI305" s="17"/>
    </row>
    <row r="306" spans="2:35" ht="30" customHeight="1">
      <c r="B306" s="17"/>
      <c r="C306" s="17"/>
      <c r="D306" s="17"/>
      <c r="E306" s="17"/>
      <c r="F306" s="17"/>
      <c r="G306" s="17"/>
      <c r="H306" s="17"/>
      <c r="I306" s="17"/>
      <c r="J306" s="17"/>
      <c r="K306" s="17"/>
      <c r="L306" s="17"/>
      <c r="M306" s="17"/>
      <c r="N306" s="17"/>
      <c r="O306" s="17"/>
      <c r="P306" s="17"/>
      <c r="Q306" s="144"/>
      <c r="R306" s="17"/>
      <c r="S306" s="17"/>
      <c r="T306" s="17"/>
      <c r="U306" s="17"/>
      <c r="V306" s="17"/>
      <c r="W306" s="17"/>
      <c r="X306" s="17"/>
      <c r="Y306" s="17"/>
      <c r="Z306" s="17"/>
      <c r="AA306" s="17"/>
      <c r="AB306" s="17"/>
      <c r="AC306" s="17"/>
      <c r="AD306" s="17"/>
      <c r="AE306" s="17"/>
      <c r="AF306" s="17"/>
      <c r="AG306" s="17"/>
      <c r="AH306" s="17"/>
      <c r="AI306" s="17"/>
    </row>
    <row r="307" spans="2:35" ht="30" customHeight="1">
      <c r="C307" s="17"/>
      <c r="D307" s="17"/>
      <c r="E307" s="17"/>
      <c r="F307" s="17"/>
      <c r="G307" s="17"/>
      <c r="H307" s="17"/>
      <c r="I307" s="17"/>
      <c r="J307" s="17"/>
      <c r="K307" s="17"/>
      <c r="L307" s="17"/>
      <c r="M307" s="17"/>
      <c r="N307" s="17"/>
      <c r="O307" s="17"/>
      <c r="P307" s="17"/>
      <c r="Q307" s="144"/>
      <c r="R307" s="17"/>
      <c r="S307" s="17"/>
      <c r="T307" s="17"/>
      <c r="U307" s="17"/>
      <c r="V307" s="17"/>
      <c r="W307" s="17"/>
      <c r="X307" s="17"/>
      <c r="Y307" s="17"/>
      <c r="Z307" s="17"/>
      <c r="AA307" s="17"/>
      <c r="AB307" s="17"/>
      <c r="AC307" s="17"/>
      <c r="AD307" s="17"/>
      <c r="AE307" s="17"/>
      <c r="AF307" s="17"/>
      <c r="AG307" s="17"/>
      <c r="AH307" s="17"/>
      <c r="AI307" s="17"/>
    </row>
    <row r="308" spans="2:35" ht="30" customHeight="1">
      <c r="C308" s="17"/>
      <c r="D308" s="17"/>
      <c r="E308" s="17"/>
      <c r="F308" s="17"/>
      <c r="G308" s="17"/>
      <c r="H308" s="17"/>
      <c r="I308" s="17"/>
      <c r="J308" s="17"/>
      <c r="K308" s="17"/>
      <c r="L308" s="17"/>
      <c r="M308" s="17"/>
      <c r="N308" s="17"/>
      <c r="O308" s="17"/>
      <c r="P308" s="17"/>
      <c r="Q308" s="144"/>
      <c r="R308" s="17"/>
      <c r="S308" s="17"/>
      <c r="T308" s="17"/>
      <c r="U308" s="17"/>
      <c r="V308" s="17"/>
      <c r="W308" s="17"/>
      <c r="X308" s="17"/>
      <c r="Y308" s="17"/>
      <c r="Z308" s="17"/>
      <c r="AA308" s="17"/>
      <c r="AB308" s="17"/>
      <c r="AC308" s="17"/>
      <c r="AD308" s="17"/>
      <c r="AE308" s="17"/>
      <c r="AF308" s="17"/>
      <c r="AG308" s="17"/>
      <c r="AH308" s="17"/>
      <c r="AI308" s="17"/>
    </row>
    <row r="309" spans="2:35" ht="30" customHeight="1">
      <c r="C309" s="17"/>
      <c r="D309" s="17"/>
      <c r="E309" s="17"/>
      <c r="F309" s="17"/>
      <c r="G309" s="17"/>
      <c r="H309" s="17"/>
      <c r="I309" s="17"/>
      <c r="J309" s="17"/>
      <c r="K309" s="17"/>
      <c r="L309" s="17"/>
      <c r="M309" s="17"/>
      <c r="N309" s="17"/>
      <c r="O309" s="17"/>
      <c r="P309" s="17"/>
      <c r="Q309" s="144"/>
      <c r="R309" s="17"/>
      <c r="S309" s="17"/>
      <c r="T309" s="17"/>
      <c r="U309" s="17"/>
      <c r="V309" s="17"/>
      <c r="W309" s="17"/>
      <c r="X309" s="17"/>
      <c r="Y309" s="17"/>
      <c r="Z309" s="17"/>
      <c r="AA309" s="17"/>
      <c r="AB309" s="17"/>
      <c r="AC309" s="17"/>
      <c r="AD309" s="17"/>
      <c r="AE309" s="17"/>
      <c r="AF309" s="17"/>
      <c r="AG309" s="17"/>
      <c r="AH309" s="17"/>
      <c r="AI309" s="17"/>
    </row>
    <row r="310" spans="2:35" ht="30" customHeight="1">
      <c r="C310" s="17"/>
      <c r="D310" s="17"/>
      <c r="E310" s="17"/>
      <c r="F310" s="17"/>
      <c r="G310" s="17"/>
      <c r="H310" s="17"/>
      <c r="I310" s="17"/>
      <c r="J310" s="17"/>
      <c r="K310" s="17"/>
      <c r="L310" s="17"/>
      <c r="M310" s="17"/>
      <c r="N310" s="17"/>
      <c r="O310" s="17"/>
      <c r="P310" s="17"/>
      <c r="Q310" s="144"/>
      <c r="R310" s="17"/>
      <c r="S310" s="17"/>
      <c r="T310" s="17"/>
      <c r="U310" s="17"/>
      <c r="V310" s="17"/>
      <c r="W310" s="17"/>
      <c r="X310" s="17"/>
      <c r="Y310" s="17"/>
      <c r="Z310" s="17"/>
      <c r="AA310" s="17"/>
      <c r="AB310" s="17"/>
      <c r="AC310" s="17"/>
      <c r="AD310" s="17"/>
      <c r="AE310" s="17"/>
      <c r="AF310" s="17"/>
      <c r="AG310" s="17"/>
      <c r="AH310" s="17"/>
      <c r="AI310" s="17"/>
    </row>
    <row r="311" spans="2:35" ht="30" customHeight="1">
      <c r="C311" s="17"/>
      <c r="D311" s="17"/>
      <c r="E311" s="17"/>
      <c r="F311" s="17"/>
      <c r="G311" s="17"/>
      <c r="H311" s="17"/>
      <c r="I311" s="17"/>
      <c r="J311" s="17"/>
      <c r="K311" s="17"/>
      <c r="L311" s="17"/>
      <c r="M311" s="17"/>
      <c r="N311" s="17"/>
      <c r="O311" s="17"/>
      <c r="P311" s="17"/>
      <c r="Q311" s="144"/>
      <c r="R311" s="17"/>
      <c r="S311" s="17"/>
      <c r="T311" s="17"/>
      <c r="U311" s="17"/>
      <c r="V311" s="17"/>
      <c r="W311" s="17"/>
      <c r="X311" s="17"/>
      <c r="Y311" s="17"/>
      <c r="Z311" s="17"/>
      <c r="AA311" s="17"/>
      <c r="AB311" s="17"/>
      <c r="AC311" s="17"/>
      <c r="AD311" s="17"/>
      <c r="AE311" s="17"/>
      <c r="AF311" s="17"/>
      <c r="AG311" s="17"/>
      <c r="AH311" s="17"/>
      <c r="AI311" s="17"/>
    </row>
    <row r="312" spans="2:35" ht="30" customHeight="1">
      <c r="C312" s="17"/>
      <c r="D312" s="17"/>
      <c r="E312" s="17"/>
      <c r="F312" s="17"/>
      <c r="G312" s="17"/>
      <c r="H312" s="17"/>
      <c r="I312" s="17"/>
      <c r="J312" s="17"/>
      <c r="K312" s="17"/>
      <c r="L312" s="17"/>
      <c r="M312" s="17"/>
      <c r="N312" s="17"/>
      <c r="O312" s="17"/>
      <c r="P312" s="17"/>
      <c r="Q312" s="144"/>
      <c r="R312" s="17"/>
      <c r="S312" s="17"/>
      <c r="T312" s="17"/>
      <c r="U312" s="17"/>
      <c r="V312" s="17"/>
      <c r="W312" s="17"/>
      <c r="X312" s="17"/>
      <c r="Y312" s="17"/>
      <c r="Z312" s="17"/>
      <c r="AA312" s="17"/>
      <c r="AB312" s="17"/>
      <c r="AC312" s="17"/>
      <c r="AD312" s="17"/>
      <c r="AE312" s="17"/>
      <c r="AF312" s="17"/>
      <c r="AG312" s="17"/>
      <c r="AH312" s="17"/>
      <c r="AI312" s="17"/>
    </row>
  </sheetData>
  <dataConsolidate link="1"/>
  <mergeCells count="965">
    <mergeCell ref="F80:G80"/>
    <mergeCell ref="F81:G81"/>
    <mergeCell ref="F82:G82"/>
    <mergeCell ref="F83:G83"/>
    <mergeCell ref="F84:G84"/>
    <mergeCell ref="F85:G85"/>
    <mergeCell ref="F86:G86"/>
    <mergeCell ref="F87:G87"/>
    <mergeCell ref="L80:M80"/>
    <mergeCell ref="L81:M81"/>
    <mergeCell ref="L82:M82"/>
    <mergeCell ref="L83:M83"/>
    <mergeCell ref="L84:M84"/>
    <mergeCell ref="L85:M85"/>
    <mergeCell ref="L86:M86"/>
    <mergeCell ref="L87:M87"/>
    <mergeCell ref="B80:B83"/>
    <mergeCell ref="B29:H29"/>
    <mergeCell ref="I29:L29"/>
    <mergeCell ref="M29:R29"/>
    <mergeCell ref="S29:Y29"/>
    <mergeCell ref="Z29:AC29"/>
    <mergeCell ref="Q83:AA83"/>
    <mergeCell ref="AC83:AE83"/>
    <mergeCell ref="N51:O51"/>
    <mergeCell ref="P51:Q51"/>
    <mergeCell ref="R51:S51"/>
    <mergeCell ref="T51:U51"/>
    <mergeCell ref="B72:AI72"/>
    <mergeCell ref="B73:AI73"/>
    <mergeCell ref="Q81:AA81"/>
    <mergeCell ref="O81:P81"/>
    <mergeCell ref="AH69:AI69"/>
    <mergeCell ref="O83:P83"/>
    <mergeCell ref="B44:AI44"/>
    <mergeCell ref="B49:AI49"/>
    <mergeCell ref="D50:E50"/>
    <mergeCell ref="AD29:AI29"/>
    <mergeCell ref="B30:H30"/>
    <mergeCell ref="I30:L30"/>
    <mergeCell ref="AH30:AI30"/>
    <mergeCell ref="B27:H27"/>
    <mergeCell ref="I27:L27"/>
    <mergeCell ref="M27:R27"/>
    <mergeCell ref="S27:Y27"/>
    <mergeCell ref="Z27:AC27"/>
    <mergeCell ref="AD27:AI27"/>
    <mergeCell ref="B28:H28"/>
    <mergeCell ref="I28:L28"/>
    <mergeCell ref="M28:N28"/>
    <mergeCell ref="O28:P28"/>
    <mergeCell ref="Q28:R28"/>
    <mergeCell ref="S28:Y28"/>
    <mergeCell ref="Z28:AC28"/>
    <mergeCell ref="AD28:AE28"/>
    <mergeCell ref="AF28:AG28"/>
    <mergeCell ref="AH28:AI28"/>
    <mergeCell ref="C150:G156"/>
    <mergeCell ref="R150:S150"/>
    <mergeCell ref="X150:Z150"/>
    <mergeCell ref="AA150:AC150"/>
    <mergeCell ref="AD150:AF150"/>
    <mergeCell ref="AG150:AI150"/>
    <mergeCell ref="R151:S151"/>
    <mergeCell ref="X151:Z151"/>
    <mergeCell ref="AA151:AC151"/>
    <mergeCell ref="AD151:AF151"/>
    <mergeCell ref="AG151:AI151"/>
    <mergeCell ref="R152:S152"/>
    <mergeCell ref="X152:Z152"/>
    <mergeCell ref="AA152:AC152"/>
    <mergeCell ref="AD152:AF152"/>
    <mergeCell ref="AG152:AI152"/>
    <mergeCell ref="R155:S155"/>
    <mergeCell ref="X155:Z155"/>
    <mergeCell ref="AA155:AC155"/>
    <mergeCell ref="AD155:AF155"/>
    <mergeCell ref="AG155:AI155"/>
    <mergeCell ref="X156:Z156"/>
    <mergeCell ref="AA156:AC156"/>
    <mergeCell ref="AD156:AF156"/>
    <mergeCell ref="R153:S153"/>
    <mergeCell ref="X153:Z153"/>
    <mergeCell ref="AA153:AC153"/>
    <mergeCell ref="AD153:AF153"/>
    <mergeCell ref="AG153:AI153"/>
    <mergeCell ref="R154:S154"/>
    <mergeCell ref="X154:Z154"/>
    <mergeCell ref="B121:B127"/>
    <mergeCell ref="C121:G127"/>
    <mergeCell ref="R121:S121"/>
    <mergeCell ref="X121:Z121"/>
    <mergeCell ref="AA121:AC121"/>
    <mergeCell ref="AD121:AF121"/>
    <mergeCell ref="AG121:AI121"/>
    <mergeCell ref="R122:S122"/>
    <mergeCell ref="X122:Z122"/>
    <mergeCell ref="AA122:AC122"/>
    <mergeCell ref="R125:S125"/>
    <mergeCell ref="R126:S126"/>
    <mergeCell ref="X126:Z126"/>
    <mergeCell ref="AA126:AC126"/>
    <mergeCell ref="AD126:AF126"/>
    <mergeCell ref="AG126:AI126"/>
    <mergeCell ref="X127:Z127"/>
    <mergeCell ref="AA127:AC127"/>
    <mergeCell ref="AD127:AF127"/>
    <mergeCell ref="AG127:AI127"/>
    <mergeCell ref="O86:P86"/>
    <mergeCell ref="Q86:AA86"/>
    <mergeCell ref="AC86:AE86"/>
    <mergeCell ref="AG86:AI86"/>
    <mergeCell ref="L90:M90"/>
    <mergeCell ref="O90:P90"/>
    <mergeCell ref="Q90:AA90"/>
    <mergeCell ref="AC90:AE90"/>
    <mergeCell ref="AG90:AI90"/>
    <mergeCell ref="R123:S123"/>
    <mergeCell ref="X123:Z123"/>
    <mergeCell ref="AA123:AC123"/>
    <mergeCell ref="AD123:AF123"/>
    <mergeCell ref="AG123:AI123"/>
    <mergeCell ref="X107:Z107"/>
    <mergeCell ref="X108:Z108"/>
    <mergeCell ref="X109:Z109"/>
    <mergeCell ref="X110:Z110"/>
    <mergeCell ref="X111:Z111"/>
    <mergeCell ref="AA117:AC117"/>
    <mergeCell ref="X120:Z120"/>
    <mergeCell ref="R107:S107"/>
    <mergeCell ref="O84:P84"/>
    <mergeCell ref="O85:P85"/>
    <mergeCell ref="O87:P87"/>
    <mergeCell ref="B96:K96"/>
    <mergeCell ref="L96:AI96"/>
    <mergeCell ref="R124:S124"/>
    <mergeCell ref="X124:Z124"/>
    <mergeCell ref="AA124:AC124"/>
    <mergeCell ref="AD124:AF124"/>
    <mergeCell ref="AG124:AI124"/>
    <mergeCell ref="AD122:AF122"/>
    <mergeCell ref="AG122:AI122"/>
    <mergeCell ref="AD118:AF118"/>
    <mergeCell ref="AG118:AI118"/>
    <mergeCell ref="R119:S119"/>
    <mergeCell ref="X119:Z119"/>
    <mergeCell ref="AA119:AC119"/>
    <mergeCell ref="AD119:AF119"/>
    <mergeCell ref="AG119:AI119"/>
    <mergeCell ref="Q85:AA85"/>
    <mergeCell ref="S95:AI95"/>
    <mergeCell ref="V103:AA103"/>
    <mergeCell ref="AB103:AI103"/>
    <mergeCell ref="B104:U104"/>
    <mergeCell ref="V104:AA104"/>
    <mergeCell ref="AB104:AI104"/>
    <mergeCell ref="AA106:AC106"/>
    <mergeCell ref="B101:U101"/>
    <mergeCell ref="V101:AA101"/>
    <mergeCell ref="AB101:AI101"/>
    <mergeCell ref="B84:B87"/>
    <mergeCell ref="B98:AI98"/>
    <mergeCell ref="AD120:AF120"/>
    <mergeCell ref="AG120:AI120"/>
    <mergeCell ref="AA112:AC112"/>
    <mergeCell ref="X118:Z118"/>
    <mergeCell ref="AA120:AC120"/>
    <mergeCell ref="AD107:AF107"/>
    <mergeCell ref="AD108:AF108"/>
    <mergeCell ref="AD109:AF109"/>
    <mergeCell ref="X106:Z106"/>
    <mergeCell ref="X193:Z193"/>
    <mergeCell ref="AA193:AC193"/>
    <mergeCell ref="AD193:AF193"/>
    <mergeCell ref="AG193:AI193"/>
    <mergeCell ref="B195:W195"/>
    <mergeCell ref="X195:Z195"/>
    <mergeCell ref="AA195:AC195"/>
    <mergeCell ref="AD195:AF195"/>
    <mergeCell ref="AG195:AI195"/>
    <mergeCell ref="X194:Z194"/>
    <mergeCell ref="AA194:AC194"/>
    <mergeCell ref="AD194:AF194"/>
    <mergeCell ref="AG194:AI194"/>
    <mergeCell ref="B179:B185"/>
    <mergeCell ref="C179:G185"/>
    <mergeCell ref="R179:S179"/>
    <mergeCell ref="X179:Z179"/>
    <mergeCell ref="AA179:AC179"/>
    <mergeCell ref="AD179:AF179"/>
    <mergeCell ref="AG179:AI179"/>
    <mergeCell ref="R180:S180"/>
    <mergeCell ref="X180:Z180"/>
    <mergeCell ref="R181:S181"/>
    <mergeCell ref="X181:Z181"/>
    <mergeCell ref="AA181:AC181"/>
    <mergeCell ref="AD181:AF181"/>
    <mergeCell ref="AG181:AI181"/>
    <mergeCell ref="R182:S182"/>
    <mergeCell ref="X182:Z182"/>
    <mergeCell ref="AA182:AC182"/>
    <mergeCell ref="AA180:AC180"/>
    <mergeCell ref="AD180:AF180"/>
    <mergeCell ref="AG180:AI180"/>
    <mergeCell ref="AA183:AC183"/>
    <mergeCell ref="AD183:AF183"/>
    <mergeCell ref="AG183:AI183"/>
    <mergeCell ref="R184:S184"/>
    <mergeCell ref="AG167:AI167"/>
    <mergeCell ref="AG165:AI165"/>
    <mergeCell ref="X166:Z166"/>
    <mergeCell ref="AA166:AC166"/>
    <mergeCell ref="AD166:AF166"/>
    <mergeCell ref="AG166:AI166"/>
    <mergeCell ref="AG168:AI168"/>
    <mergeCell ref="X169:Z169"/>
    <mergeCell ref="AA169:AC169"/>
    <mergeCell ref="AD169:AF169"/>
    <mergeCell ref="AG169:AI169"/>
    <mergeCell ref="AG162:AI162"/>
    <mergeCell ref="X163:Z163"/>
    <mergeCell ref="AA163:AC163"/>
    <mergeCell ref="AD163:AF163"/>
    <mergeCell ref="AG163:AI163"/>
    <mergeCell ref="X164:Z164"/>
    <mergeCell ref="AA164:AC164"/>
    <mergeCell ref="AD164:AF164"/>
    <mergeCell ref="AG164:AI164"/>
    <mergeCell ref="X149:Z149"/>
    <mergeCell ref="AA149:AC149"/>
    <mergeCell ref="AD149:AF149"/>
    <mergeCell ref="AG149:AI149"/>
    <mergeCell ref="AA157:AC157"/>
    <mergeCell ref="AD157:AF157"/>
    <mergeCell ref="AG157:AI157"/>
    <mergeCell ref="X157:Z157"/>
    <mergeCell ref="X148:Z148"/>
    <mergeCell ref="AD154:AF154"/>
    <mergeCell ref="AG154:AI154"/>
    <mergeCell ref="AA154:AC154"/>
    <mergeCell ref="AG156:AI156"/>
    <mergeCell ref="X146:Z146"/>
    <mergeCell ref="AA146:AC146"/>
    <mergeCell ref="AD146:AF146"/>
    <mergeCell ref="AG146:AI146"/>
    <mergeCell ref="X147:Z147"/>
    <mergeCell ref="AA147:AC147"/>
    <mergeCell ref="AD147:AF147"/>
    <mergeCell ref="AG147:AI147"/>
    <mergeCell ref="AA148:AC148"/>
    <mergeCell ref="AD148:AF148"/>
    <mergeCell ref="AG148:AI148"/>
    <mergeCell ref="X140:Z140"/>
    <mergeCell ref="AA140:AC140"/>
    <mergeCell ref="AD140:AF140"/>
    <mergeCell ref="AG140:AI140"/>
    <mergeCell ref="X141:Z141"/>
    <mergeCell ref="AA141:AC141"/>
    <mergeCell ref="AD141:AF141"/>
    <mergeCell ref="AG141:AI141"/>
    <mergeCell ref="X142:Z142"/>
    <mergeCell ref="AA142:AC142"/>
    <mergeCell ref="AD142:AF142"/>
    <mergeCell ref="AG142:AI142"/>
    <mergeCell ref="X143:Z143"/>
    <mergeCell ref="AA143:AC143"/>
    <mergeCell ref="AD143:AF143"/>
    <mergeCell ref="AG143:AI143"/>
    <mergeCell ref="X144:Z144"/>
    <mergeCell ref="AA144:AC144"/>
    <mergeCell ref="AD144:AF144"/>
    <mergeCell ref="AG144:AI144"/>
    <mergeCell ref="X145:Z145"/>
    <mergeCell ref="AA145:AC145"/>
    <mergeCell ref="AD145:AF145"/>
    <mergeCell ref="AG145:AI145"/>
    <mergeCell ref="X137:Z137"/>
    <mergeCell ref="AA137:AC137"/>
    <mergeCell ref="AD137:AF137"/>
    <mergeCell ref="AG137:AI137"/>
    <mergeCell ref="X138:Z138"/>
    <mergeCell ref="AA138:AC138"/>
    <mergeCell ref="AD138:AF138"/>
    <mergeCell ref="AG138:AI138"/>
    <mergeCell ref="X139:Z139"/>
    <mergeCell ref="AA139:AC139"/>
    <mergeCell ref="AD139:AF139"/>
    <mergeCell ref="AG139:AI139"/>
    <mergeCell ref="AD133:AF133"/>
    <mergeCell ref="AG133:AI133"/>
    <mergeCell ref="X131:Z131"/>
    <mergeCell ref="X135:Z135"/>
    <mergeCell ref="AA135:AC135"/>
    <mergeCell ref="AD135:AF135"/>
    <mergeCell ref="AG135:AI135"/>
    <mergeCell ref="X136:Z136"/>
    <mergeCell ref="AA136:AC136"/>
    <mergeCell ref="AD136:AF136"/>
    <mergeCell ref="AG136:AI136"/>
    <mergeCell ref="AD134:AF134"/>
    <mergeCell ref="AG134:AI134"/>
    <mergeCell ref="X134:Z134"/>
    <mergeCell ref="AA134:AC134"/>
    <mergeCell ref="X133:Z133"/>
    <mergeCell ref="AA133:AC133"/>
    <mergeCell ref="AG132:AI132"/>
    <mergeCell ref="AA131:AC131"/>
    <mergeCell ref="AD131:AF131"/>
    <mergeCell ref="AG131:AI131"/>
    <mergeCell ref="X132:Z132"/>
    <mergeCell ref="AA132:AC132"/>
    <mergeCell ref="AD132:AF132"/>
    <mergeCell ref="AD128:AF128"/>
    <mergeCell ref="AG128:AI128"/>
    <mergeCell ref="X129:Z129"/>
    <mergeCell ref="AA129:AC129"/>
    <mergeCell ref="AD129:AF129"/>
    <mergeCell ref="AG129:AI129"/>
    <mergeCell ref="AA128:AC128"/>
    <mergeCell ref="X130:Z130"/>
    <mergeCell ref="AA130:AC130"/>
    <mergeCell ref="X128:Z128"/>
    <mergeCell ref="C106:G106"/>
    <mergeCell ref="AA118:AC118"/>
    <mergeCell ref="AG107:AI107"/>
    <mergeCell ref="AG108:AI108"/>
    <mergeCell ref="AG109:AI109"/>
    <mergeCell ref="AG110:AI110"/>
    <mergeCell ref="AG111:AI111"/>
    <mergeCell ref="AG112:AI112"/>
    <mergeCell ref="X113:Z113"/>
    <mergeCell ref="AA113:AC113"/>
    <mergeCell ref="AD113:AF113"/>
    <mergeCell ref="AG113:AI113"/>
    <mergeCell ref="AA107:AC107"/>
    <mergeCell ref="AA108:AC108"/>
    <mergeCell ref="AA109:AC109"/>
    <mergeCell ref="AA110:AC110"/>
    <mergeCell ref="AA111:AC111"/>
    <mergeCell ref="U106:W106"/>
    <mergeCell ref="AD110:AF110"/>
    <mergeCell ref="AD111:AF111"/>
    <mergeCell ref="AD112:AF112"/>
    <mergeCell ref="X112:Z112"/>
    <mergeCell ref="AD117:AF117"/>
    <mergeCell ref="AG117:AI117"/>
    <mergeCell ref="B2:G2"/>
    <mergeCell ref="W7:AC7"/>
    <mergeCell ref="W8:AC8"/>
    <mergeCell ref="AF51:AG51"/>
    <mergeCell ref="AH51:AI51"/>
    <mergeCell ref="X50:Y50"/>
    <mergeCell ref="Z50:AA50"/>
    <mergeCell ref="AB50:AC50"/>
    <mergeCell ref="V50:W50"/>
    <mergeCell ref="AD50:AE50"/>
    <mergeCell ref="AF50:AG50"/>
    <mergeCell ref="AH50:AI50"/>
    <mergeCell ref="V51:W51"/>
    <mergeCell ref="X51:Y51"/>
    <mergeCell ref="Z51:AA51"/>
    <mergeCell ref="AB51:AC51"/>
    <mergeCell ref="AD51:AE51"/>
    <mergeCell ref="M30:N30"/>
    <mergeCell ref="O30:P30"/>
    <mergeCell ref="Q30:R30"/>
    <mergeCell ref="S30:Y30"/>
    <mergeCell ref="Z30:AC30"/>
    <mergeCell ref="AD30:AE30"/>
    <mergeCell ref="AF30:AG30"/>
    <mergeCell ref="B6:C7"/>
    <mergeCell ref="D6:I7"/>
    <mergeCell ref="J6:O7"/>
    <mergeCell ref="P6:R7"/>
    <mergeCell ref="B8:C8"/>
    <mergeCell ref="D8:I8"/>
    <mergeCell ref="J8:O8"/>
    <mergeCell ref="P8:R8"/>
    <mergeCell ref="B3:I3"/>
    <mergeCell ref="J3:AI3"/>
    <mergeCell ref="B4:AI4"/>
    <mergeCell ref="B5:AI5"/>
    <mergeCell ref="W6:AI6"/>
    <mergeCell ref="S6:V7"/>
    <mergeCell ref="S8:V8"/>
    <mergeCell ref="AD7:AI7"/>
    <mergeCell ref="AD8:AI8"/>
    <mergeCell ref="AG12:AI12"/>
    <mergeCell ref="B13:J13"/>
    <mergeCell ref="K13:O13"/>
    <mergeCell ref="P13:R13"/>
    <mergeCell ref="S13:AA13"/>
    <mergeCell ref="AB13:AF13"/>
    <mergeCell ref="AG13:AI13"/>
    <mergeCell ref="B9:AI9"/>
    <mergeCell ref="B10:R10"/>
    <mergeCell ref="S10:AI10"/>
    <mergeCell ref="B11:R11"/>
    <mergeCell ref="S11:AI11"/>
    <mergeCell ref="B12:J12"/>
    <mergeCell ref="K12:O12"/>
    <mergeCell ref="P12:R12"/>
    <mergeCell ref="S12:AA12"/>
    <mergeCell ref="AB12:AF12"/>
    <mergeCell ref="B15:J15"/>
    <mergeCell ref="K15:O15"/>
    <mergeCell ref="P15:R15"/>
    <mergeCell ref="S15:AA15"/>
    <mergeCell ref="AB15:AF15"/>
    <mergeCell ref="AG15:AI15"/>
    <mergeCell ref="B14:J14"/>
    <mergeCell ref="K14:O14"/>
    <mergeCell ref="P14:R14"/>
    <mergeCell ref="S14:AA14"/>
    <mergeCell ref="AB14:AF14"/>
    <mergeCell ref="AG14:AI14"/>
    <mergeCell ref="B18:L18"/>
    <mergeCell ref="S18:AC18"/>
    <mergeCell ref="B19:L19"/>
    <mergeCell ref="S19:AC19"/>
    <mergeCell ref="P18:R18"/>
    <mergeCell ref="AD18:AF18"/>
    <mergeCell ref="B16:L16"/>
    <mergeCell ref="M16:R16"/>
    <mergeCell ref="S16:AC16"/>
    <mergeCell ref="AD16:AI16"/>
    <mergeCell ref="B17:L17"/>
    <mergeCell ref="M17:R17"/>
    <mergeCell ref="S17:AC17"/>
    <mergeCell ref="AD17:AI17"/>
    <mergeCell ref="AG18:AI18"/>
    <mergeCell ref="AD19:AF19"/>
    <mergeCell ref="AG19:AI19"/>
    <mergeCell ref="M19:O19"/>
    <mergeCell ref="P19:R19"/>
    <mergeCell ref="M18:O18"/>
    <mergeCell ref="B24:R24"/>
    <mergeCell ref="S24:AI24"/>
    <mergeCell ref="B22:L22"/>
    <mergeCell ref="S22:AC22"/>
    <mergeCell ref="B23:L23"/>
    <mergeCell ref="S23:AC23"/>
    <mergeCell ref="AG23:AI23"/>
    <mergeCell ref="B20:L20"/>
    <mergeCell ref="M20:R20"/>
    <mergeCell ref="S20:AC20"/>
    <mergeCell ref="AD20:AI20"/>
    <mergeCell ref="B21:L21"/>
    <mergeCell ref="M21:R21"/>
    <mergeCell ref="S21:AC21"/>
    <mergeCell ref="AD21:AI21"/>
    <mergeCell ref="M22:O22"/>
    <mergeCell ref="P22:R22"/>
    <mergeCell ref="M23:O23"/>
    <mergeCell ref="P23:R23"/>
    <mergeCell ref="AD22:AF22"/>
    <mergeCell ref="AG22:AI22"/>
    <mergeCell ref="AD23:AF23"/>
    <mergeCell ref="AF32:AG32"/>
    <mergeCell ref="AH32:AI32"/>
    <mergeCell ref="M33:R33"/>
    <mergeCell ref="AD33:AI33"/>
    <mergeCell ref="M32:N32"/>
    <mergeCell ref="O32:P32"/>
    <mergeCell ref="Q32:R32"/>
    <mergeCell ref="AD32:AE32"/>
    <mergeCell ref="M31:R31"/>
    <mergeCell ref="AD31:AI31"/>
    <mergeCell ref="S31:Y31"/>
    <mergeCell ref="Z31:AC31"/>
    <mergeCell ref="S32:Y32"/>
    <mergeCell ref="Z32:AC32"/>
    <mergeCell ref="S33:Y33"/>
    <mergeCell ref="Z33:AC33"/>
    <mergeCell ref="AF34:AG34"/>
    <mergeCell ref="AH34:AI34"/>
    <mergeCell ref="B35:AI35"/>
    <mergeCell ref="B36:AI36"/>
    <mergeCell ref="B37:AI37"/>
    <mergeCell ref="B38:AI38"/>
    <mergeCell ref="M34:N34"/>
    <mergeCell ref="O34:P34"/>
    <mergeCell ref="Q34:R34"/>
    <mergeCell ref="AD34:AE34"/>
    <mergeCell ref="S34:Y34"/>
    <mergeCell ref="Z34:AC34"/>
    <mergeCell ref="F50:G50"/>
    <mergeCell ref="H50:I50"/>
    <mergeCell ref="J50:K50"/>
    <mergeCell ref="L50:M50"/>
    <mergeCell ref="N50:O50"/>
    <mergeCell ref="P50:Q50"/>
    <mergeCell ref="R50:S50"/>
    <mergeCell ref="T50:U50"/>
    <mergeCell ref="D51:E51"/>
    <mergeCell ref="F51:G51"/>
    <mergeCell ref="H51:I51"/>
    <mergeCell ref="J51:K51"/>
    <mergeCell ref="L51:M51"/>
    <mergeCell ref="AH66:AI66"/>
    <mergeCell ref="L79:M79"/>
    <mergeCell ref="C79:E79"/>
    <mergeCell ref="B74:AI74"/>
    <mergeCell ref="B75:AI75"/>
    <mergeCell ref="B76:AI76"/>
    <mergeCell ref="B77:AI77"/>
    <mergeCell ref="B78:M78"/>
    <mergeCell ref="N78:AI78"/>
    <mergeCell ref="F79:G79"/>
    <mergeCell ref="N79:P79"/>
    <mergeCell ref="Q79:AA79"/>
    <mergeCell ref="I79:K79"/>
    <mergeCell ref="AC79:AE79"/>
    <mergeCell ref="B71:AI71"/>
    <mergeCell ref="C58:C69"/>
    <mergeCell ref="F64:G69"/>
    <mergeCell ref="AH65:AI65"/>
    <mergeCell ref="D59:E69"/>
    <mergeCell ref="AH63:AI63"/>
    <mergeCell ref="AH64:AI64"/>
    <mergeCell ref="F63:G63"/>
    <mergeCell ref="X61:Y61"/>
    <mergeCell ref="R157:S157"/>
    <mergeCell ref="R158:S158"/>
    <mergeCell ref="R139:S139"/>
    <mergeCell ref="B157:B163"/>
    <mergeCell ref="R160:S160"/>
    <mergeCell ref="R159:S159"/>
    <mergeCell ref="R169:S169"/>
    <mergeCell ref="B165:B171"/>
    <mergeCell ref="C136:G142"/>
    <mergeCell ref="C143:G149"/>
    <mergeCell ref="C157:G163"/>
    <mergeCell ref="C165:G171"/>
    <mergeCell ref="R138:S138"/>
    <mergeCell ref="R140:S140"/>
    <mergeCell ref="R144:S144"/>
    <mergeCell ref="B143:B149"/>
    <mergeCell ref="R145:S145"/>
    <mergeCell ref="R146:S146"/>
    <mergeCell ref="R147:S147"/>
    <mergeCell ref="B136:B142"/>
    <mergeCell ref="R141:S141"/>
    <mergeCell ref="R143:S143"/>
    <mergeCell ref="R148:S148"/>
    <mergeCell ref="B150:B156"/>
    <mergeCell ref="R165:S165"/>
    <mergeCell ref="R172:S172"/>
    <mergeCell ref="R170:S170"/>
    <mergeCell ref="X158:Z158"/>
    <mergeCell ref="AA158:AC158"/>
    <mergeCell ref="AD158:AF158"/>
    <mergeCell ref="X161:Z161"/>
    <mergeCell ref="AA161:AC161"/>
    <mergeCell ref="AD161:AF161"/>
    <mergeCell ref="AD165:AF165"/>
    <mergeCell ref="X168:Z168"/>
    <mergeCell ref="AA168:AC168"/>
    <mergeCell ref="AD168:AF168"/>
    <mergeCell ref="X172:Z172"/>
    <mergeCell ref="AA172:AC172"/>
    <mergeCell ref="AD172:AF172"/>
    <mergeCell ref="X167:Z167"/>
    <mergeCell ref="AA167:AC167"/>
    <mergeCell ref="AD167:AF167"/>
    <mergeCell ref="X170:Z170"/>
    <mergeCell ref="AA170:AC170"/>
    <mergeCell ref="X171:Z171"/>
    <mergeCell ref="AA171:AC171"/>
    <mergeCell ref="AD171:AF171"/>
    <mergeCell ref="B88:B91"/>
    <mergeCell ref="O88:P88"/>
    <mergeCell ref="O91:P91"/>
    <mergeCell ref="L89:M89"/>
    <mergeCell ref="O89:P89"/>
    <mergeCell ref="Q89:AA89"/>
    <mergeCell ref="B196:AD196"/>
    <mergeCell ref="AE196:AI196"/>
    <mergeCell ref="B274:B281"/>
    <mergeCell ref="B172:B178"/>
    <mergeCell ref="X174:Z174"/>
    <mergeCell ref="AA174:AC174"/>
    <mergeCell ref="X177:Z177"/>
    <mergeCell ref="R175:S175"/>
    <mergeCell ref="R176:S176"/>
    <mergeCell ref="R177:S177"/>
    <mergeCell ref="R174:S174"/>
    <mergeCell ref="R173:S173"/>
    <mergeCell ref="AG178:AI178"/>
    <mergeCell ref="X178:Z178"/>
    <mergeCell ref="AA178:AC178"/>
    <mergeCell ref="X176:Z176"/>
    <mergeCell ref="AA176:AC176"/>
    <mergeCell ref="AD176:AF176"/>
    <mergeCell ref="B102:U102"/>
    <mergeCell ref="V102:AA102"/>
    <mergeCell ref="AB102:AI102"/>
    <mergeCell ref="B99:U99"/>
    <mergeCell ref="V99:AA99"/>
    <mergeCell ref="AB99:AI99"/>
    <mergeCell ref="B100:U100"/>
    <mergeCell ref="V100:AA100"/>
    <mergeCell ref="B93:AI93"/>
    <mergeCell ref="B94:R94"/>
    <mergeCell ref="S94:AI94"/>
    <mergeCell ref="B95:R95"/>
    <mergeCell ref="AB100:AI100"/>
    <mergeCell ref="B128:B134"/>
    <mergeCell ref="R112:S112"/>
    <mergeCell ref="R132:S132"/>
    <mergeCell ref="B107:B113"/>
    <mergeCell ref="B103:U103"/>
    <mergeCell ref="R129:S129"/>
    <mergeCell ref="R131:S131"/>
    <mergeCell ref="R133:S133"/>
    <mergeCell ref="R118:S118"/>
    <mergeCell ref="B105:AI105"/>
    <mergeCell ref="R130:S130"/>
    <mergeCell ref="R108:S108"/>
    <mergeCell ref="R109:S109"/>
    <mergeCell ref="R110:S110"/>
    <mergeCell ref="R111:S111"/>
    <mergeCell ref="C128:G134"/>
    <mergeCell ref="AD130:AF130"/>
    <mergeCell ref="AG130:AI130"/>
    <mergeCell ref="X125:Z125"/>
    <mergeCell ref="AA125:AC125"/>
    <mergeCell ref="AD125:AF125"/>
    <mergeCell ref="AG125:AI125"/>
    <mergeCell ref="C107:G113"/>
    <mergeCell ref="I106:P106"/>
    <mergeCell ref="Q80:AA80"/>
    <mergeCell ref="Q82:AA82"/>
    <mergeCell ref="Q84:AA84"/>
    <mergeCell ref="AG106:AI106"/>
    <mergeCell ref="AD106:AF106"/>
    <mergeCell ref="R106:S106"/>
    <mergeCell ref="AC91:AE91"/>
    <mergeCell ref="AG91:AI91"/>
    <mergeCell ref="C84:E87"/>
    <mergeCell ref="C88:E91"/>
    <mergeCell ref="O80:P80"/>
    <mergeCell ref="O82:P82"/>
    <mergeCell ref="Q87:AA87"/>
    <mergeCell ref="Q88:AA88"/>
    <mergeCell ref="Q91:AA91"/>
    <mergeCell ref="F88:G88"/>
    <mergeCell ref="F89:G89"/>
    <mergeCell ref="F90:G90"/>
    <mergeCell ref="F91:G91"/>
    <mergeCell ref="AG83:AI83"/>
    <mergeCell ref="C80:E83"/>
    <mergeCell ref="B97:AI97"/>
    <mergeCell ref="L88:M88"/>
    <mergeCell ref="L91:M91"/>
    <mergeCell ref="B26:R26"/>
    <mergeCell ref="B25:E25"/>
    <mergeCell ref="F25:I25"/>
    <mergeCell ref="J25:M25"/>
    <mergeCell ref="N25:R25"/>
    <mergeCell ref="S25:V25"/>
    <mergeCell ref="W25:Z25"/>
    <mergeCell ref="AA25:AD25"/>
    <mergeCell ref="AE25:AI25"/>
    <mergeCell ref="S26:AI26"/>
    <mergeCell ref="F52:G52"/>
    <mergeCell ref="H52:I52"/>
    <mergeCell ref="J52:K52"/>
    <mergeCell ref="L52:M52"/>
    <mergeCell ref="N52:O52"/>
    <mergeCell ref="P52:Q52"/>
    <mergeCell ref="R52:S52"/>
    <mergeCell ref="B31:H31"/>
    <mergeCell ref="I31:L31"/>
    <mergeCell ref="I32:L32"/>
    <mergeCell ref="B32:H32"/>
    <mergeCell ref="B33:H33"/>
    <mergeCell ref="I33:L33"/>
    <mergeCell ref="B34:H34"/>
    <mergeCell ref="I34:L34"/>
    <mergeCell ref="B45:AI45"/>
    <mergeCell ref="B46:AI46"/>
    <mergeCell ref="B47:AI47"/>
    <mergeCell ref="B48:AI48"/>
    <mergeCell ref="B39:AI39"/>
    <mergeCell ref="B40:AI40"/>
    <mergeCell ref="B41:AI41"/>
    <mergeCell ref="B42:AI42"/>
    <mergeCell ref="B43:AI43"/>
    <mergeCell ref="T52:U52"/>
    <mergeCell ref="V52:W52"/>
    <mergeCell ref="X52:Y52"/>
    <mergeCell ref="Z52:AA52"/>
    <mergeCell ref="AB52:AC52"/>
    <mergeCell ref="AD52:AE52"/>
    <mergeCell ref="AF52:AG52"/>
    <mergeCell ref="AH52:AI52"/>
    <mergeCell ref="D53:E53"/>
    <mergeCell ref="F53:G53"/>
    <mergeCell ref="H53:I53"/>
    <mergeCell ref="J53:K53"/>
    <mergeCell ref="L53:M53"/>
    <mergeCell ref="N53:O53"/>
    <mergeCell ref="P53:Q53"/>
    <mergeCell ref="R53:S53"/>
    <mergeCell ref="T53:U53"/>
    <mergeCell ref="V53:W53"/>
    <mergeCell ref="X53:Y53"/>
    <mergeCell ref="Z53:AA53"/>
    <mergeCell ref="AB53:AC53"/>
    <mergeCell ref="AD53:AE53"/>
    <mergeCell ref="AF53:AG53"/>
    <mergeCell ref="D52:E52"/>
    <mergeCell ref="AH53:AI53"/>
    <mergeCell ref="D54:E54"/>
    <mergeCell ref="F54:G54"/>
    <mergeCell ref="H54:I54"/>
    <mergeCell ref="J54:K54"/>
    <mergeCell ref="L54:M54"/>
    <mergeCell ref="N54:O54"/>
    <mergeCell ref="P54:Q54"/>
    <mergeCell ref="R54:S54"/>
    <mergeCell ref="T54:U54"/>
    <mergeCell ref="V54:W54"/>
    <mergeCell ref="X54:Y54"/>
    <mergeCell ref="Z54:AA54"/>
    <mergeCell ref="AB54:AC54"/>
    <mergeCell ref="AD54:AE54"/>
    <mergeCell ref="AF54:AG54"/>
    <mergeCell ref="AH54:AI54"/>
    <mergeCell ref="T55:U55"/>
    <mergeCell ref="V55:W55"/>
    <mergeCell ref="X55:Y55"/>
    <mergeCell ref="Z55:AA55"/>
    <mergeCell ref="AB55:AC55"/>
    <mergeCell ref="AD55:AE55"/>
    <mergeCell ref="AF55:AG55"/>
    <mergeCell ref="AH55:AI55"/>
    <mergeCell ref="D55:E55"/>
    <mergeCell ref="F55:G55"/>
    <mergeCell ref="H55:I55"/>
    <mergeCell ref="J55:K55"/>
    <mergeCell ref="L55:M55"/>
    <mergeCell ref="N55:O55"/>
    <mergeCell ref="P55:Q55"/>
    <mergeCell ref="R55:S55"/>
    <mergeCell ref="D56:E56"/>
    <mergeCell ref="F56:G56"/>
    <mergeCell ref="H56:I56"/>
    <mergeCell ref="J56:K56"/>
    <mergeCell ref="L56:M56"/>
    <mergeCell ref="P56:Q56"/>
    <mergeCell ref="R56:S56"/>
    <mergeCell ref="T56:U56"/>
    <mergeCell ref="V56:W56"/>
    <mergeCell ref="X56:Y56"/>
    <mergeCell ref="AB56:AC56"/>
    <mergeCell ref="AD56:AE56"/>
    <mergeCell ref="AF56:AG56"/>
    <mergeCell ref="AH56:AI56"/>
    <mergeCell ref="B114:B120"/>
    <mergeCell ref="C114:G120"/>
    <mergeCell ref="R114:S114"/>
    <mergeCell ref="X114:Z114"/>
    <mergeCell ref="AA114:AC114"/>
    <mergeCell ref="AD114:AF114"/>
    <mergeCell ref="AG114:AI114"/>
    <mergeCell ref="R115:S115"/>
    <mergeCell ref="X115:Z115"/>
    <mergeCell ref="AA115:AC115"/>
    <mergeCell ref="AD115:AF115"/>
    <mergeCell ref="AG115:AI115"/>
    <mergeCell ref="R116:S116"/>
    <mergeCell ref="X116:Z116"/>
    <mergeCell ref="AA116:AC116"/>
    <mergeCell ref="AD116:AF116"/>
    <mergeCell ref="AG116:AI116"/>
    <mergeCell ref="R117:S117"/>
    <mergeCell ref="X117:Z117"/>
    <mergeCell ref="R161:S161"/>
    <mergeCell ref="R162:S162"/>
    <mergeCell ref="R136:S136"/>
    <mergeCell ref="R137:S137"/>
    <mergeCell ref="AG161:AI161"/>
    <mergeCell ref="X162:Z162"/>
    <mergeCell ref="AA162:AC162"/>
    <mergeCell ref="AD162:AF162"/>
    <mergeCell ref="X175:Z175"/>
    <mergeCell ref="AA175:AC175"/>
    <mergeCell ref="X165:Z165"/>
    <mergeCell ref="AA165:AC165"/>
    <mergeCell ref="AD174:AF174"/>
    <mergeCell ref="AG158:AI158"/>
    <mergeCell ref="X159:Z159"/>
    <mergeCell ref="AA159:AC159"/>
    <mergeCell ref="AD159:AF159"/>
    <mergeCell ref="AG159:AI159"/>
    <mergeCell ref="X160:Z160"/>
    <mergeCell ref="AA160:AC160"/>
    <mergeCell ref="AD160:AF160"/>
    <mergeCell ref="AG160:AI160"/>
    <mergeCell ref="R166:S166"/>
    <mergeCell ref="R167:S167"/>
    <mergeCell ref="R168:S168"/>
    <mergeCell ref="AA185:AC185"/>
    <mergeCell ref="AD185:AF185"/>
    <mergeCell ref="AG185:AI185"/>
    <mergeCell ref="AA177:AC177"/>
    <mergeCell ref="AD177:AF177"/>
    <mergeCell ref="AG170:AI170"/>
    <mergeCell ref="AG172:AI172"/>
    <mergeCell ref="X173:Z173"/>
    <mergeCell ref="AA173:AC173"/>
    <mergeCell ref="AD173:AF173"/>
    <mergeCell ref="AG173:AI173"/>
    <mergeCell ref="AG171:AI171"/>
    <mergeCell ref="AD170:AF170"/>
    <mergeCell ref="AD178:AF178"/>
    <mergeCell ref="AD175:AF175"/>
    <mergeCell ref="AG174:AI174"/>
    <mergeCell ref="AG175:AI175"/>
    <mergeCell ref="AG176:AI176"/>
    <mergeCell ref="X185:Z185"/>
    <mergeCell ref="X184:Z184"/>
    <mergeCell ref="AA184:AC184"/>
    <mergeCell ref="AD184:AF184"/>
    <mergeCell ref="AG184:AI184"/>
    <mergeCell ref="AG188:AI188"/>
    <mergeCell ref="X192:Z192"/>
    <mergeCell ref="R189:S189"/>
    <mergeCell ref="X189:Z189"/>
    <mergeCell ref="AA189:AC189"/>
    <mergeCell ref="AD189:AF189"/>
    <mergeCell ref="AG189:AI189"/>
    <mergeCell ref="R190:S190"/>
    <mergeCell ref="C172:G178"/>
    <mergeCell ref="AG177:AI177"/>
    <mergeCell ref="AG190:AI190"/>
    <mergeCell ref="X190:Z190"/>
    <mergeCell ref="AD182:AF182"/>
    <mergeCell ref="AG182:AI182"/>
    <mergeCell ref="R183:S183"/>
    <mergeCell ref="X183:Z183"/>
    <mergeCell ref="AA190:AC190"/>
    <mergeCell ref="AD190:AF190"/>
    <mergeCell ref="R191:S191"/>
    <mergeCell ref="X191:Z191"/>
    <mergeCell ref="AA191:AC191"/>
    <mergeCell ref="AD191:AF191"/>
    <mergeCell ref="AG191:AI191"/>
    <mergeCell ref="R128:S128"/>
    <mergeCell ref="B186:B192"/>
    <mergeCell ref="C186:G192"/>
    <mergeCell ref="R186:S186"/>
    <mergeCell ref="X186:Z186"/>
    <mergeCell ref="AA186:AC186"/>
    <mergeCell ref="AD186:AF186"/>
    <mergeCell ref="AG186:AI186"/>
    <mergeCell ref="R187:S187"/>
    <mergeCell ref="X187:Z187"/>
    <mergeCell ref="AA187:AC187"/>
    <mergeCell ref="AD187:AF187"/>
    <mergeCell ref="AG187:AI187"/>
    <mergeCell ref="R188:S188"/>
    <mergeCell ref="X188:Z188"/>
    <mergeCell ref="AA188:AC188"/>
    <mergeCell ref="AD188:AF188"/>
    <mergeCell ref="F59:G59"/>
    <mergeCell ref="H59:I59"/>
    <mergeCell ref="J59:K59"/>
    <mergeCell ref="P59:Q59"/>
    <mergeCell ref="AA192:AC192"/>
    <mergeCell ref="AD192:AF192"/>
    <mergeCell ref="AG192:AI192"/>
    <mergeCell ref="AC85:AE85"/>
    <mergeCell ref="AC87:AE87"/>
    <mergeCell ref="AC88:AE88"/>
    <mergeCell ref="AC89:AE89"/>
    <mergeCell ref="AG79:AI79"/>
    <mergeCell ref="AG80:AI80"/>
    <mergeCell ref="AG81:AI81"/>
    <mergeCell ref="AG82:AI82"/>
    <mergeCell ref="AG84:AI84"/>
    <mergeCell ref="AG85:AI85"/>
    <mergeCell ref="AG87:AI87"/>
    <mergeCell ref="AG88:AI88"/>
    <mergeCell ref="AG89:AI89"/>
    <mergeCell ref="AC80:AE80"/>
    <mergeCell ref="AC81:AE81"/>
    <mergeCell ref="AC82:AE82"/>
    <mergeCell ref="AC84:AE84"/>
    <mergeCell ref="D57:E57"/>
    <mergeCell ref="F57:G57"/>
    <mergeCell ref="H57:I57"/>
    <mergeCell ref="J57:K57"/>
    <mergeCell ref="L57:M57"/>
    <mergeCell ref="P57:Q57"/>
    <mergeCell ref="R57:S57"/>
    <mergeCell ref="T57:U57"/>
    <mergeCell ref="D58:E58"/>
    <mergeCell ref="F58:G58"/>
    <mergeCell ref="H58:I58"/>
    <mergeCell ref="J58:K58"/>
    <mergeCell ref="L58:M58"/>
    <mergeCell ref="P58:Q58"/>
    <mergeCell ref="T58:U58"/>
    <mergeCell ref="F62:G62"/>
    <mergeCell ref="P62:Q62"/>
    <mergeCell ref="AD62:AE62"/>
    <mergeCell ref="AF62:AG62"/>
    <mergeCell ref="AH62:AI62"/>
    <mergeCell ref="F61:G61"/>
    <mergeCell ref="P61:Q61"/>
    <mergeCell ref="H61:I69"/>
    <mergeCell ref="J60:K69"/>
    <mergeCell ref="L59:M69"/>
    <mergeCell ref="N56:O69"/>
    <mergeCell ref="AD58:AE58"/>
    <mergeCell ref="AF59:AG59"/>
    <mergeCell ref="F60:G60"/>
    <mergeCell ref="H60:I60"/>
    <mergeCell ref="P60:Q60"/>
    <mergeCell ref="V60:W60"/>
    <mergeCell ref="X60:Y60"/>
    <mergeCell ref="AB60:AC60"/>
    <mergeCell ref="AD60:AE60"/>
    <mergeCell ref="AB57:AC57"/>
    <mergeCell ref="R58:S58"/>
    <mergeCell ref="R59:S69"/>
    <mergeCell ref="V58:W58"/>
    <mergeCell ref="AF58:AG58"/>
    <mergeCell ref="AH58:AI58"/>
    <mergeCell ref="AF60:AG60"/>
    <mergeCell ref="AH60:AI60"/>
    <mergeCell ref="X57:Y57"/>
    <mergeCell ref="AD57:AE57"/>
    <mergeCell ref="AB58:AC58"/>
    <mergeCell ref="AD61:AE61"/>
    <mergeCell ref="AF61:AG61"/>
    <mergeCell ref="AH61:AI61"/>
    <mergeCell ref="X58:Y58"/>
    <mergeCell ref="T60:U60"/>
    <mergeCell ref="T59:U59"/>
    <mergeCell ref="P63:Q63"/>
    <mergeCell ref="B92:AI92"/>
    <mergeCell ref="B51:B69"/>
    <mergeCell ref="I80:J80"/>
    <mergeCell ref="H2:AA2"/>
    <mergeCell ref="V59:W59"/>
    <mergeCell ref="X59:Y59"/>
    <mergeCell ref="AB59:AC59"/>
    <mergeCell ref="AD59:AE59"/>
    <mergeCell ref="V57:W57"/>
    <mergeCell ref="T61:U69"/>
    <mergeCell ref="AH59:AI59"/>
    <mergeCell ref="AH67:AI67"/>
    <mergeCell ref="AH68:AI68"/>
    <mergeCell ref="V61:W69"/>
    <mergeCell ref="X62:Y69"/>
    <mergeCell ref="Z56:AA69"/>
    <mergeCell ref="AB61:AC69"/>
    <mergeCell ref="AD63:AE69"/>
    <mergeCell ref="AF63:AG69"/>
    <mergeCell ref="AF57:AG57"/>
    <mergeCell ref="AH57:AI57"/>
  </mergeCells>
  <dataValidations xWindow="958" yWindow="555" count="8">
    <dataValidation type="list" allowBlank="1" showInputMessage="1" showErrorMessage="1" sqref="AG15:AI15">
      <formula1>$F$3:$F$5</formula1>
    </dataValidation>
    <dataValidation showInputMessage="1" showErrorMessage="1" sqref="N56"/>
    <dataValidation showDropDown="1" showErrorMessage="1" promptTitle="ODS1" prompt="7 metas para el ODS1" sqref="C58"/>
    <dataValidation allowBlank="1" showInputMessage="1" showErrorMessage="1" promptTitle="RESULTADO:" prompt="Los resultados son los componentes o productos, cuya realización lleva al cumplimiento del objetivo general del proyecto._x000a__x000a_Ej:_x000a_Técnicas de cultivo de la quinua implementadas en 4 municipios de Colombia, a apartir de la experiencia de Bolivia." sqref="C80:E91"/>
    <dataValidation allowBlank="1" showInputMessage="1" showErrorMessage="1" promptTitle="INDICADOR:" prompt="Para cada resultado debe formularse por lo menos un indicador, objetivamente verificable, que demuestre el logro de ese resultado._x000a_Debe ser Específico,Medible, Realizable, Realista y Limitado en tiempo_x000a__x000a_Ej._x000a_Al finalizar el proyecto,se establecerán 4..." sqref="F80:F91"/>
    <dataValidation allowBlank="1" showInputMessage="1" showErrorMessage="1" promptTitle="META DEL INDICADOR:" prompt="Cada indicador debe tener una meta numérica especificada, la cual está ligada al Indicador Objetívamente Verificable._x000a__x000a_Ej._x000a_4" sqref="H80:H91"/>
    <dataValidation allowBlank="1" showInputMessage="1" showErrorMessage="1" promptTitle="MEDIOS DE VERIFICACIÓN" prompt="Cada resultado debe contar con medios de verificación que evidencien su logro (informes, documentos técnicos, productos físicos, fotos, certificaciones, listados de asistencia, entre otros)._x000a__x000a_Ej._x000a_Informe técnico de las 4 parcelas implementadas" sqref="L80:L91"/>
    <dataValidation allowBlank="1" showInputMessage="1" showErrorMessage="1" promptTitle="ACTIVIDAD:" prompt="Ej1:_x000a__x000a_Curso Taller: &quot;Producción, transformación, comercialización de Quinua&quot; dirigido a las asociaciones de productores de los (4) municipios seleccionados._x000a__x000a_Ej2:_x000a_Misión de diagnóstico en La Paz (BOL) con asesoría de especialistas en quinua_x000a_" sqref="Q80:AA91"/>
  </dataValidations>
  <pageMargins left="0.7" right="0.7" top="0.75" bottom="0.75" header="0.3" footer="0.3"/>
  <pageSetup paperSize="9" scale="31" fitToHeight="0" orientation="landscape" r:id="rId1"/>
  <rowBreaks count="4" manualBreakCount="4">
    <brk id="34" min="1" max="34" man="1"/>
    <brk id="77" min="1" max="34" man="1"/>
    <brk id="105" min="1" max="34" man="1"/>
    <brk id="164" min="1" max="34" man="1"/>
  </rowBreaks>
  <ignoredErrors>
    <ignoredError sqref="C70 E70 G70 J70 M70 O70 S70 W70 Y70 AA70 AC70 AE70 AG70 AI70 V108:V112 X108 AG107 AG109:AG111 AA112 V114:V119 AG114:AG117 AA119 V121:V126 AA121:AA122 X123 X125 AA126 V128:V133 AA133 V141:V145 X142 AA142:AA144 AD142 AG142 V148:V155 X145 AA148:AA149 AG149:AG150 AD149 X149 X151 AA155 AG152 V157:V162 V165:V170 V172:V177 V179:V184 V186:V191 AA172:AA173 X174 AA177 AG179 AG181 AA184 X180" unlockedFormula="1"/>
    <ignoredError sqref="AA120 AD19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locked="0" defaultSize="0" autoFill="0" autoLine="0" autoPict="0">
                <anchor moveWithCells="1">
                  <from>
                    <xdr:col>28</xdr:col>
                    <xdr:colOff>123825</xdr:colOff>
                    <xdr:row>5</xdr:row>
                    <xdr:rowOff>819150</xdr:rowOff>
                  </from>
                  <to>
                    <xdr:col>28</xdr:col>
                    <xdr:colOff>923925</xdr:colOff>
                    <xdr:row>6</xdr:row>
                    <xdr:rowOff>771525</xdr:rowOff>
                  </to>
                </anchor>
              </controlPr>
            </control>
          </mc:Choice>
        </mc:AlternateContent>
        <mc:AlternateContent xmlns:mc="http://schemas.openxmlformats.org/markup-compatibility/2006">
          <mc:Choice Requires="x14">
            <control shapeId="1026" r:id="rId5" name="Check Box 2">
              <controlPr locked="0" defaultSize="0" autoFill="0" autoLine="0" autoPict="0">
                <anchor moveWithCells="1">
                  <from>
                    <xdr:col>28</xdr:col>
                    <xdr:colOff>104775</xdr:colOff>
                    <xdr:row>7</xdr:row>
                    <xdr:rowOff>9525</xdr:rowOff>
                  </from>
                  <to>
                    <xdr:col>28</xdr:col>
                    <xdr:colOff>895350</xdr:colOff>
                    <xdr:row>8</xdr:row>
                    <xdr:rowOff>19050</xdr:rowOff>
                  </to>
                </anchor>
              </controlPr>
            </control>
          </mc:Choice>
        </mc:AlternateContent>
        <mc:AlternateContent xmlns:mc="http://schemas.openxmlformats.org/markup-compatibility/2006">
          <mc:Choice Requires="x14">
            <control shapeId="1027" r:id="rId6" name="Check Box 3">
              <controlPr locked="0" defaultSize="0" autoFill="0" autoLine="0" autoPict="0">
                <anchor moveWithCells="1">
                  <from>
                    <xdr:col>34</xdr:col>
                    <xdr:colOff>266700</xdr:colOff>
                    <xdr:row>6</xdr:row>
                    <xdr:rowOff>47625</xdr:rowOff>
                  </from>
                  <to>
                    <xdr:col>34</xdr:col>
                    <xdr:colOff>1057275</xdr:colOff>
                    <xdr:row>6</xdr:row>
                    <xdr:rowOff>838200</xdr:rowOff>
                  </to>
                </anchor>
              </controlPr>
            </control>
          </mc:Choice>
        </mc:AlternateContent>
        <mc:AlternateContent xmlns:mc="http://schemas.openxmlformats.org/markup-compatibility/2006">
          <mc:Choice Requires="x14">
            <control shapeId="1028" r:id="rId7" name="Check Box 4">
              <controlPr locked="0" defaultSize="0" autoFill="0" autoLine="0" autoPict="0">
                <anchor moveWithCells="1">
                  <from>
                    <xdr:col>34</xdr:col>
                    <xdr:colOff>257175</xdr:colOff>
                    <xdr:row>6</xdr:row>
                    <xdr:rowOff>895350</xdr:rowOff>
                  </from>
                  <to>
                    <xdr:col>34</xdr:col>
                    <xdr:colOff>1038225</xdr:colOff>
                    <xdr:row>8</xdr:row>
                    <xdr:rowOff>38100</xdr:rowOff>
                  </to>
                </anchor>
              </controlPr>
            </control>
          </mc:Choice>
        </mc:AlternateContent>
        <mc:AlternateContent xmlns:mc="http://schemas.openxmlformats.org/markup-compatibility/2006">
          <mc:Choice Requires="x14">
            <control shapeId="1030" r:id="rId8" name="Check Box 6">
              <controlPr locked="0" defaultSize="0" autoFill="0" autoLine="0" autoPict="0">
                <anchor moveWithCells="1">
                  <from>
                    <xdr:col>7</xdr:col>
                    <xdr:colOff>1000125</xdr:colOff>
                    <xdr:row>24</xdr:row>
                    <xdr:rowOff>9525</xdr:rowOff>
                  </from>
                  <to>
                    <xdr:col>7</xdr:col>
                    <xdr:colOff>1762125</xdr:colOff>
                    <xdr:row>24</xdr:row>
                    <xdr:rowOff>723900</xdr:rowOff>
                  </to>
                </anchor>
              </controlPr>
            </control>
          </mc:Choice>
        </mc:AlternateContent>
        <mc:AlternateContent xmlns:mc="http://schemas.openxmlformats.org/markup-compatibility/2006">
          <mc:Choice Requires="x14">
            <control shapeId="1036" r:id="rId9" name="Check Box 12">
              <controlPr locked="0" defaultSize="0" autoFill="0" autoLine="0" autoPict="0">
                <anchor moveWithCells="1">
                  <from>
                    <xdr:col>4</xdr:col>
                    <xdr:colOff>66675</xdr:colOff>
                    <xdr:row>24</xdr:row>
                    <xdr:rowOff>76200</xdr:rowOff>
                  </from>
                  <to>
                    <xdr:col>4</xdr:col>
                    <xdr:colOff>838200</xdr:colOff>
                    <xdr:row>25</xdr:row>
                    <xdr:rowOff>0</xdr:rowOff>
                  </to>
                </anchor>
              </controlPr>
            </control>
          </mc:Choice>
        </mc:AlternateContent>
        <mc:AlternateContent xmlns:mc="http://schemas.openxmlformats.org/markup-compatibility/2006">
          <mc:Choice Requires="x14">
            <control shapeId="1037" r:id="rId10" name="Check Box 13">
              <controlPr locked="0" defaultSize="0" autoFill="0" autoLine="0" autoPict="0">
                <anchor moveWithCells="1">
                  <from>
                    <xdr:col>12</xdr:col>
                    <xdr:colOff>371475</xdr:colOff>
                    <xdr:row>24</xdr:row>
                    <xdr:rowOff>38100</xdr:rowOff>
                  </from>
                  <to>
                    <xdr:col>13</xdr:col>
                    <xdr:colOff>47625</xdr:colOff>
                    <xdr:row>24</xdr:row>
                    <xdr:rowOff>752475</xdr:rowOff>
                  </to>
                </anchor>
              </controlPr>
            </control>
          </mc:Choice>
        </mc:AlternateContent>
        <mc:AlternateContent xmlns:mc="http://schemas.openxmlformats.org/markup-compatibility/2006">
          <mc:Choice Requires="x14">
            <control shapeId="1038" r:id="rId11" name="Check Box 14">
              <controlPr locked="0" defaultSize="0" autoFill="0" autoLine="0" autoPict="0">
                <anchor moveWithCells="1">
                  <from>
                    <xdr:col>25</xdr:col>
                    <xdr:colOff>314325</xdr:colOff>
                    <xdr:row>24</xdr:row>
                    <xdr:rowOff>28575</xdr:rowOff>
                  </from>
                  <to>
                    <xdr:col>26</xdr:col>
                    <xdr:colOff>38100</xdr:colOff>
                    <xdr:row>24</xdr:row>
                    <xdr:rowOff>752475</xdr:rowOff>
                  </to>
                </anchor>
              </controlPr>
            </control>
          </mc:Choice>
        </mc:AlternateContent>
        <mc:AlternateContent xmlns:mc="http://schemas.openxmlformats.org/markup-compatibility/2006">
          <mc:Choice Requires="x14">
            <control shapeId="1039" r:id="rId12" name="Check Box 15">
              <controlPr locked="0" defaultSize="0" autoFill="0" autoLine="0" autoPict="0">
                <anchor moveWithCells="1">
                  <from>
                    <xdr:col>21</xdr:col>
                    <xdr:colOff>685800</xdr:colOff>
                    <xdr:row>24</xdr:row>
                    <xdr:rowOff>95250</xdr:rowOff>
                  </from>
                  <to>
                    <xdr:col>22</xdr:col>
                    <xdr:colOff>285750</xdr:colOff>
                    <xdr:row>24</xdr:row>
                    <xdr:rowOff>704850</xdr:rowOff>
                  </to>
                </anchor>
              </controlPr>
            </control>
          </mc:Choice>
        </mc:AlternateContent>
        <mc:AlternateContent xmlns:mc="http://schemas.openxmlformats.org/markup-compatibility/2006">
          <mc:Choice Requires="x14">
            <control shapeId="1045" r:id="rId13" name="Check Box 21">
              <controlPr locked="0" defaultSize="0" autoFill="0" autoLine="0" autoPict="0">
                <anchor moveWithCells="1">
                  <from>
                    <xdr:col>29</xdr:col>
                    <xdr:colOff>590550</xdr:colOff>
                    <xdr:row>24</xdr:row>
                    <xdr:rowOff>28575</xdr:rowOff>
                  </from>
                  <to>
                    <xdr:col>30</xdr:col>
                    <xdr:colOff>304800</xdr:colOff>
                    <xdr:row>24</xdr:row>
                    <xdr:rowOff>752475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958" yWindow="555" count="25">
        <x14:dataValidation type="list" allowBlank="1" showInputMessage="1" showErrorMessage="1">
          <x14:formula1>
            <xm:f>DATOS!$B$3:$B$19</xm:f>
          </x14:formula1>
          <xm:sqref>D8:I8</xm:sqref>
        </x14:dataValidation>
        <x14:dataValidation type="list" allowBlank="1" showInputMessage="1" showErrorMessage="1">
          <x14:formula1>
            <xm:f>DATOS!$D$3:$D$23</xm:f>
          </x14:formula1>
          <xm:sqref>J8:O8</xm:sqref>
        </x14:dataValidation>
        <x14:dataValidation type="list" allowBlank="1" showInputMessage="1" showErrorMessage="1">
          <x14:formula1>
            <xm:f>DATOS!$E$3:$E$5</xm:f>
          </x14:formula1>
          <xm:sqref>P8:R8</xm:sqref>
        </x14:dataValidation>
        <x14:dataValidation type="list" allowBlank="1" showInputMessage="1" showErrorMessage="1">
          <x14:formula1>
            <xm:f>DATOS!$G$3:$G$5</xm:f>
          </x14:formula1>
          <xm:sqref>P15:R15</xm:sqref>
        </x14:dataValidation>
        <x14:dataValidation type="list" allowBlank="1" showInputMessage="1" showErrorMessage="1">
          <x14:formula1>
            <xm:f>DATOS!$H$3:$H$5</xm:f>
          </x14:formula1>
          <xm:sqref>M32:R32 M34:R34 AD32:AI32 AD34:AI34 M28:R28 M30:R30 AD28:AI28 AD30:AI30</xm:sqref>
        </x14:dataValidation>
        <x14:dataValidation type="list" allowBlank="1" showInputMessage="1" showErrorMessage="1">
          <x14:formula1>
            <xm:f>DATOS!$F$3:$F$77</xm:f>
          </x14:formula1>
          <xm:sqref>S8:V8</xm:sqref>
        </x14:dataValidation>
        <x14:dataValidation type="list" allowBlank="1" showInputMessage="1" showErrorMessage="1">
          <x14:formula1>
            <xm:f>DATOS!$V$3:$V$9</xm:f>
          </x14:formula1>
          <xm:sqref>C51:C57</xm:sqref>
        </x14:dataValidation>
        <x14:dataValidation type="list" allowBlank="1" showInputMessage="1" showErrorMessage="1">
          <x14:formula1>
            <xm:f>DATOS!$W$3:$W$10</xm:f>
          </x14:formula1>
          <xm:sqref>D51:E58</xm:sqref>
        </x14:dataValidation>
        <x14:dataValidation type="list" allowBlank="1" showInputMessage="1" showErrorMessage="1">
          <x14:formula1>
            <xm:f>DATOS!$X$3:$X$15</xm:f>
          </x14:formula1>
          <xm:sqref>F51:G63</xm:sqref>
        </x14:dataValidation>
        <x14:dataValidation type="list" allowBlank="1" showInputMessage="1" showErrorMessage="1">
          <x14:formula1>
            <xm:f>DATOS!$Y$3:$Y$12</xm:f>
          </x14:formula1>
          <xm:sqref>H51:I60</xm:sqref>
        </x14:dataValidation>
        <x14:dataValidation type="list" allowBlank="1" showInputMessage="1" showErrorMessage="1">
          <x14:formula1>
            <xm:f>DATOS!$Z$3:$Z$11</xm:f>
          </x14:formula1>
          <xm:sqref>J51:K59</xm:sqref>
        </x14:dataValidation>
        <x14:dataValidation type="list" allowBlank="1" showInputMessage="1" showErrorMessage="1">
          <x14:formula1>
            <xm:f>DATOS!$AA$3:$AA$10</xm:f>
          </x14:formula1>
          <xm:sqref>L51:M58</xm:sqref>
        </x14:dataValidation>
        <x14:dataValidation type="list" allowBlank="1" showInputMessage="1" showErrorMessage="1">
          <x14:formula1>
            <xm:f>DATOS!$AB$3:$AB$7</xm:f>
          </x14:formula1>
          <xm:sqref>N51:O55</xm:sqref>
        </x14:dataValidation>
        <x14:dataValidation type="list" allowBlank="1" showInputMessage="1" showErrorMessage="1">
          <x14:formula1>
            <xm:f>DATOS!$AC$3:$AC$14</xm:f>
          </x14:formula1>
          <xm:sqref>P51:Q63</xm:sqref>
        </x14:dataValidation>
        <x14:dataValidation type="list" allowBlank="1" showInputMessage="1" showErrorMessage="1">
          <x14:formula1>
            <xm:f>DATOS!$AD$3:$AD$10</xm:f>
          </x14:formula1>
          <xm:sqref>R51:S58</xm:sqref>
        </x14:dataValidation>
        <x14:dataValidation type="list" allowBlank="1" showInputMessage="1" showErrorMessage="1">
          <x14:formula1>
            <xm:f>DATOS!$AE$3:$AE$12</xm:f>
          </x14:formula1>
          <xm:sqref>T51:U60</xm:sqref>
        </x14:dataValidation>
        <x14:dataValidation type="list" allowBlank="1" showInputMessage="1" showErrorMessage="1">
          <x14:formula1>
            <xm:f>DATOS!$AF$3:$AF$12</xm:f>
          </x14:formula1>
          <xm:sqref>V51:W60</xm:sqref>
        </x14:dataValidation>
        <x14:dataValidation type="list" allowBlank="1" showInputMessage="1" showErrorMessage="1">
          <x14:formula1>
            <xm:f>DATOS!$AG$3:$AG$13</xm:f>
          </x14:formula1>
          <xm:sqref>X51:Y61</xm:sqref>
        </x14:dataValidation>
        <x14:dataValidation type="list" allowBlank="1" showInputMessage="1" showErrorMessage="1">
          <x14:formula1>
            <xm:f>DATOS!$AH$3:$AH$7</xm:f>
          </x14:formula1>
          <xm:sqref>Z51:AA55</xm:sqref>
        </x14:dataValidation>
        <x14:dataValidation type="list" allowBlank="1" showInputMessage="1" showErrorMessage="1">
          <x14:formula1>
            <xm:f>DATOS!$AI$3:$AI$12</xm:f>
          </x14:formula1>
          <xm:sqref>AB51:AC60</xm:sqref>
        </x14:dataValidation>
        <x14:dataValidation type="list" allowBlank="1" showInputMessage="1" showErrorMessage="1">
          <x14:formula1>
            <xm:f>DATOS!$AJ$3:$AJ$14</xm:f>
          </x14:formula1>
          <xm:sqref>AD51:AE62</xm:sqref>
        </x14:dataValidation>
        <x14:dataValidation type="list" allowBlank="1" showInputMessage="1" showErrorMessage="1">
          <x14:formula1>
            <xm:f>DATOS!$AK$3:$AK$14</xm:f>
          </x14:formula1>
          <xm:sqref>AF51:AG62</xm:sqref>
        </x14:dataValidation>
        <x14:dataValidation type="list" allowBlank="1" showInputMessage="1" showErrorMessage="1">
          <x14:formula1>
            <xm:f>DATOS!$AL$3:$AL$22</xm:f>
          </x14:formula1>
          <xm:sqref>AH51:AI69</xm:sqref>
        </x14:dataValidation>
        <x14:dataValidation type="list" allowBlank="1" showInputMessage="1" showErrorMessage="1" promptTitle="TIPO DE INDICADOR:" prompt="Teniendo en cuenta que un resultado puede agregar valor en una o varias categorías (Conocimiento, Relacionamiento, Visibilidad, Enfoque Diferencial), seleccione de la lista aquella que más se ajuste al indicador._x000a__x000a_Ej._x000a_CONOCIMIENTO Técnicas desarrolladas">
          <x14:formula1>
            <xm:f>DATOS!$I$3:$I$12</xm:f>
          </x14:formula1>
          <xm:sqref>J81:J91</xm:sqref>
        </x14:dataValidation>
        <x14:dataValidation type="list" allowBlank="1" showInputMessage="1" showErrorMessage="1" promptTitle="INSTRUMENTO DE INTERCAMBIO" prompt="Para cada una de las actividades del proyecto es preciso seleccionar de la lista el tipo de instrumento que aplica, conforme al propósito, alcance y resultado esperado de la actividad. _x000a__x000a_Ejemplo:_x000a_Una asesoría técnica in-situ es &quot;Visita de Expertos&quot;_x000a_">
          <x14:formula1>
            <xm:f>DATOS!$C$3:$C$16</xm:f>
          </x14:formula1>
          <xm:sqref>O80:P91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L189"/>
  <sheetViews>
    <sheetView zoomScale="26" zoomScaleNormal="26" workbookViewId="0">
      <selection activeCell="Y47" sqref="Y47"/>
    </sheetView>
  </sheetViews>
  <sheetFormatPr baseColWidth="10" defaultRowHeight="15"/>
  <cols>
    <col min="1" max="1" width="6" customWidth="1"/>
    <col min="2" max="2" width="11.42578125" hidden="1" customWidth="1"/>
    <col min="3" max="3" width="7" hidden="1" customWidth="1"/>
    <col min="4" max="4" width="7" customWidth="1"/>
    <col min="5" max="5" width="15.42578125" customWidth="1"/>
    <col min="6" max="6" width="19.42578125" customWidth="1"/>
    <col min="7" max="7" width="69.28515625" customWidth="1"/>
    <col min="8" max="8" width="19.7109375" customWidth="1"/>
    <col min="9" max="9" width="13.42578125" customWidth="1"/>
    <col min="10" max="10" width="17.85546875" customWidth="1"/>
    <col min="11" max="11" width="19" customWidth="1"/>
    <col min="12" max="12" width="13.7109375" customWidth="1"/>
    <col min="13" max="13" width="16.28515625" customWidth="1"/>
    <col min="14" max="14" width="17" customWidth="1"/>
    <col min="15" max="16" width="23.5703125" customWidth="1"/>
    <col min="18" max="18" width="13.5703125" customWidth="1"/>
    <col min="19" max="19" width="10.5703125" customWidth="1"/>
    <col min="20" max="20" width="18.7109375" customWidth="1"/>
    <col min="21" max="21" width="24.7109375" customWidth="1"/>
    <col min="22" max="22" width="16.42578125" customWidth="1"/>
    <col min="23" max="23" width="3" customWidth="1"/>
    <col min="24" max="24" width="54.7109375" customWidth="1"/>
    <col min="25" max="25" width="18" customWidth="1"/>
    <col min="26" max="26" width="68.7109375" customWidth="1"/>
    <col min="27" max="27" width="22.7109375" customWidth="1"/>
    <col min="28" max="28" width="107.85546875" customWidth="1"/>
    <col min="29" max="29" width="47.42578125" customWidth="1"/>
    <col min="30" max="30" width="44.42578125" customWidth="1"/>
    <col min="31" max="31" width="48.85546875" customWidth="1"/>
    <col min="32" max="32" width="43.28515625" customWidth="1"/>
    <col min="33" max="33" width="49.7109375" customWidth="1"/>
    <col min="34" max="34" width="42.5703125" customWidth="1"/>
    <col min="35" max="35" width="62.28515625" customWidth="1"/>
    <col min="36" max="36" width="22.140625" customWidth="1"/>
    <col min="37" max="37" width="27.7109375" customWidth="1"/>
    <col min="40" max="40" width="22.5703125" customWidth="1"/>
    <col min="41" max="41" width="5.7109375" customWidth="1"/>
    <col min="45" max="45" width="14.7109375" customWidth="1"/>
    <col min="46" max="48" width="11.42578125" customWidth="1"/>
    <col min="49" max="49" width="19.140625" customWidth="1"/>
    <col min="50" max="50" width="20.5703125" customWidth="1"/>
    <col min="52" max="52" width="10.28515625" customWidth="1"/>
    <col min="53" max="53" width="17.42578125" customWidth="1"/>
    <col min="55" max="55" width="23.140625" customWidth="1"/>
    <col min="62" max="62" width="50.7109375" customWidth="1"/>
  </cols>
  <sheetData>
    <row r="1" spans="1:61" ht="15.75" customHeight="1" thickBot="1">
      <c r="A1" s="23"/>
      <c r="B1" s="23"/>
      <c r="C1" s="23"/>
      <c r="D1" s="23"/>
      <c r="E1" s="23"/>
      <c r="F1" s="23"/>
      <c r="G1" s="23"/>
      <c r="H1" s="23"/>
      <c r="I1" s="23"/>
      <c r="J1" s="23"/>
      <c r="K1" s="23"/>
      <c r="L1" s="24"/>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c r="AX1" s="23"/>
      <c r="AY1" s="23"/>
      <c r="AZ1" s="23"/>
      <c r="BA1" s="23"/>
      <c r="BB1" s="23"/>
      <c r="BC1" s="23"/>
      <c r="BD1" s="23"/>
      <c r="BE1" s="23"/>
      <c r="BF1" s="23"/>
      <c r="BG1" s="23"/>
      <c r="BH1" s="23"/>
      <c r="BI1" s="23"/>
    </row>
    <row r="2" spans="1:61" ht="15" customHeight="1">
      <c r="A2" s="23"/>
      <c r="C2" s="23"/>
      <c r="D2" s="23"/>
      <c r="E2" s="133"/>
      <c r="F2" s="134"/>
      <c r="G2" s="134"/>
      <c r="H2" s="134"/>
      <c r="I2" s="134"/>
      <c r="J2" s="1111" t="s">
        <v>496</v>
      </c>
      <c r="K2" s="1111"/>
      <c r="L2" s="1111"/>
      <c r="M2" s="1111"/>
      <c r="N2" s="1111"/>
      <c r="O2" s="1111"/>
      <c r="P2" s="1111"/>
      <c r="Q2" s="1111"/>
      <c r="R2" s="1111"/>
      <c r="S2" s="1111"/>
      <c r="T2" s="1111"/>
      <c r="U2" s="1112"/>
      <c r="V2" s="23"/>
      <c r="W2" s="1105"/>
      <c r="X2" s="1106"/>
      <c r="Y2" s="1106"/>
      <c r="Z2" s="1111" t="s">
        <v>688</v>
      </c>
      <c r="AA2" s="1111"/>
      <c r="AB2" s="1111"/>
      <c r="AC2" s="1111"/>
      <c r="AD2" s="1111"/>
      <c r="AE2" s="1111"/>
      <c r="AF2" s="1111"/>
      <c r="AG2" s="1111"/>
      <c r="AH2" s="1111"/>
      <c r="AI2" s="1111"/>
      <c r="AJ2" s="1111"/>
      <c r="AK2" s="1111"/>
      <c r="AL2" s="1111"/>
      <c r="AM2" s="1111"/>
      <c r="AN2" s="1111"/>
      <c r="AO2" s="1112"/>
      <c r="AP2" s="23"/>
      <c r="AQ2" s="1076"/>
      <c r="AR2" s="1077"/>
      <c r="AS2" s="1077"/>
      <c r="AT2" s="1077"/>
      <c r="AU2" s="1077"/>
      <c r="AV2" s="1078"/>
      <c r="AW2" s="1247" t="s">
        <v>555</v>
      </c>
      <c r="AX2" s="1111"/>
      <c r="AY2" s="1111"/>
      <c r="AZ2" s="1111"/>
      <c r="BA2" s="1111"/>
      <c r="BB2" s="1111"/>
      <c r="BC2" s="1111"/>
      <c r="BD2" s="1111"/>
      <c r="BE2" s="1111"/>
      <c r="BF2" s="1111"/>
      <c r="BG2" s="1112"/>
      <c r="BH2" s="23"/>
      <c r="BI2" s="23"/>
    </row>
    <row r="3" spans="1:61" ht="15" customHeight="1">
      <c r="A3" s="23"/>
      <c r="C3" s="23"/>
      <c r="D3" s="23"/>
      <c r="E3" s="135"/>
      <c r="F3" s="136"/>
      <c r="G3" s="136"/>
      <c r="H3" s="136"/>
      <c r="I3" s="136"/>
      <c r="J3" s="1113"/>
      <c r="K3" s="1113"/>
      <c r="L3" s="1113"/>
      <c r="M3" s="1113"/>
      <c r="N3" s="1113"/>
      <c r="O3" s="1113"/>
      <c r="P3" s="1113"/>
      <c r="Q3" s="1113"/>
      <c r="R3" s="1113"/>
      <c r="S3" s="1113"/>
      <c r="T3" s="1113"/>
      <c r="U3" s="1114"/>
      <c r="V3" s="23"/>
      <c r="W3" s="1107"/>
      <c r="X3" s="1108"/>
      <c r="Y3" s="1108"/>
      <c r="Z3" s="1113"/>
      <c r="AA3" s="1113"/>
      <c r="AB3" s="1113"/>
      <c r="AC3" s="1113"/>
      <c r="AD3" s="1113"/>
      <c r="AE3" s="1113"/>
      <c r="AF3" s="1113"/>
      <c r="AG3" s="1113"/>
      <c r="AH3" s="1113"/>
      <c r="AI3" s="1113"/>
      <c r="AJ3" s="1113"/>
      <c r="AK3" s="1113"/>
      <c r="AL3" s="1113"/>
      <c r="AM3" s="1113"/>
      <c r="AN3" s="1113"/>
      <c r="AO3" s="1114"/>
      <c r="AP3" s="23"/>
      <c r="AQ3" s="1079"/>
      <c r="AR3" s="1080"/>
      <c r="AS3" s="1080"/>
      <c r="AT3" s="1080"/>
      <c r="AU3" s="1080"/>
      <c r="AV3" s="1081"/>
      <c r="AW3" s="1248"/>
      <c r="AX3" s="1113"/>
      <c r="AY3" s="1113"/>
      <c r="AZ3" s="1113"/>
      <c r="BA3" s="1113"/>
      <c r="BB3" s="1113"/>
      <c r="BC3" s="1113"/>
      <c r="BD3" s="1113"/>
      <c r="BE3" s="1113"/>
      <c r="BF3" s="1113"/>
      <c r="BG3" s="1114"/>
      <c r="BH3" s="23"/>
      <c r="BI3" s="23"/>
    </row>
    <row r="4" spans="1:61" ht="15" customHeight="1">
      <c r="A4" s="23"/>
      <c r="C4" s="23"/>
      <c r="D4" s="23"/>
      <c r="E4" s="135"/>
      <c r="F4" s="136"/>
      <c r="G4" s="136"/>
      <c r="H4" s="136"/>
      <c r="I4" s="136"/>
      <c r="J4" s="1113"/>
      <c r="K4" s="1113"/>
      <c r="L4" s="1113"/>
      <c r="M4" s="1113"/>
      <c r="N4" s="1113"/>
      <c r="O4" s="1113"/>
      <c r="P4" s="1113"/>
      <c r="Q4" s="1113"/>
      <c r="R4" s="1113"/>
      <c r="S4" s="1113"/>
      <c r="T4" s="1113"/>
      <c r="U4" s="1114"/>
      <c r="V4" s="23"/>
      <c r="W4" s="1107"/>
      <c r="X4" s="1108"/>
      <c r="Y4" s="1108"/>
      <c r="Z4" s="1113"/>
      <c r="AA4" s="1113"/>
      <c r="AB4" s="1113"/>
      <c r="AC4" s="1113"/>
      <c r="AD4" s="1113"/>
      <c r="AE4" s="1113"/>
      <c r="AF4" s="1113"/>
      <c r="AG4" s="1113"/>
      <c r="AH4" s="1113"/>
      <c r="AI4" s="1113"/>
      <c r="AJ4" s="1113"/>
      <c r="AK4" s="1113"/>
      <c r="AL4" s="1113"/>
      <c r="AM4" s="1113"/>
      <c r="AN4" s="1113"/>
      <c r="AO4" s="1114"/>
      <c r="AP4" s="23"/>
      <c r="AQ4" s="1079"/>
      <c r="AR4" s="1080"/>
      <c r="AS4" s="1080"/>
      <c r="AT4" s="1080"/>
      <c r="AU4" s="1080"/>
      <c r="AV4" s="1081"/>
      <c r="AW4" s="1248"/>
      <c r="AX4" s="1113"/>
      <c r="AY4" s="1113"/>
      <c r="AZ4" s="1113"/>
      <c r="BA4" s="1113"/>
      <c r="BB4" s="1113"/>
      <c r="BC4" s="1113"/>
      <c r="BD4" s="1113"/>
      <c r="BE4" s="1113"/>
      <c r="BF4" s="1113"/>
      <c r="BG4" s="1114"/>
      <c r="BH4" s="23"/>
      <c r="BI4" s="23"/>
    </row>
    <row r="5" spans="1:61" ht="15" customHeight="1">
      <c r="A5" s="23"/>
      <c r="C5" s="23"/>
      <c r="D5" s="23"/>
      <c r="E5" s="135"/>
      <c r="F5" s="136"/>
      <c r="G5" s="136"/>
      <c r="H5" s="136"/>
      <c r="I5" s="136"/>
      <c r="J5" s="1113"/>
      <c r="K5" s="1113"/>
      <c r="L5" s="1113"/>
      <c r="M5" s="1113"/>
      <c r="N5" s="1113"/>
      <c r="O5" s="1113"/>
      <c r="P5" s="1113"/>
      <c r="Q5" s="1113"/>
      <c r="R5" s="1113"/>
      <c r="S5" s="1113"/>
      <c r="T5" s="1113"/>
      <c r="U5" s="1114"/>
      <c r="V5" s="23"/>
      <c r="W5" s="1107"/>
      <c r="X5" s="1108"/>
      <c r="Y5" s="1108"/>
      <c r="Z5" s="1113"/>
      <c r="AA5" s="1113"/>
      <c r="AB5" s="1113"/>
      <c r="AC5" s="1113"/>
      <c r="AD5" s="1113"/>
      <c r="AE5" s="1113"/>
      <c r="AF5" s="1113"/>
      <c r="AG5" s="1113"/>
      <c r="AH5" s="1113"/>
      <c r="AI5" s="1113"/>
      <c r="AJ5" s="1113"/>
      <c r="AK5" s="1113"/>
      <c r="AL5" s="1113"/>
      <c r="AM5" s="1113"/>
      <c r="AN5" s="1113"/>
      <c r="AO5" s="1114"/>
      <c r="AP5" s="23"/>
      <c r="AQ5" s="1079"/>
      <c r="AR5" s="1080"/>
      <c r="AS5" s="1080"/>
      <c r="AT5" s="1080"/>
      <c r="AU5" s="1080"/>
      <c r="AV5" s="1081"/>
      <c r="AW5" s="1248"/>
      <c r="AX5" s="1113"/>
      <c r="AY5" s="1113"/>
      <c r="AZ5" s="1113"/>
      <c r="BA5" s="1113"/>
      <c r="BB5" s="1113"/>
      <c r="BC5" s="1113"/>
      <c r="BD5" s="1113"/>
      <c r="BE5" s="1113"/>
      <c r="BF5" s="1113"/>
      <c r="BG5" s="1114"/>
      <c r="BH5" s="23"/>
      <c r="BI5" s="23"/>
    </row>
    <row r="6" spans="1:61" ht="15.75" customHeight="1" thickBot="1">
      <c r="A6" s="23"/>
      <c r="C6" s="23"/>
      <c r="D6" s="23"/>
      <c r="E6" s="135"/>
      <c r="F6" s="136"/>
      <c r="G6" s="136"/>
      <c r="H6" s="136"/>
      <c r="I6" s="136"/>
      <c r="J6" s="1115"/>
      <c r="K6" s="1115"/>
      <c r="L6" s="1115"/>
      <c r="M6" s="1115"/>
      <c r="N6" s="1115"/>
      <c r="O6" s="1115"/>
      <c r="P6" s="1115"/>
      <c r="Q6" s="1115"/>
      <c r="R6" s="1115"/>
      <c r="S6" s="1115"/>
      <c r="T6" s="1115"/>
      <c r="U6" s="1116"/>
      <c r="V6" s="23"/>
      <c r="W6" s="1109"/>
      <c r="X6" s="1110"/>
      <c r="Y6" s="1110"/>
      <c r="Z6" s="1115"/>
      <c r="AA6" s="1115"/>
      <c r="AB6" s="1115"/>
      <c r="AC6" s="1115"/>
      <c r="AD6" s="1115"/>
      <c r="AE6" s="1115"/>
      <c r="AF6" s="1115"/>
      <c r="AG6" s="1115"/>
      <c r="AH6" s="1115"/>
      <c r="AI6" s="1115"/>
      <c r="AJ6" s="1115"/>
      <c r="AK6" s="1115"/>
      <c r="AL6" s="1115"/>
      <c r="AM6" s="1115"/>
      <c r="AN6" s="1115"/>
      <c r="AO6" s="1116"/>
      <c r="AP6" s="23"/>
      <c r="AQ6" s="1082"/>
      <c r="AR6" s="1083"/>
      <c r="AS6" s="1083"/>
      <c r="AT6" s="1083"/>
      <c r="AU6" s="1083"/>
      <c r="AV6" s="1084"/>
      <c r="AW6" s="1248"/>
      <c r="AX6" s="1113"/>
      <c r="AY6" s="1113"/>
      <c r="AZ6" s="1113"/>
      <c r="BA6" s="1113"/>
      <c r="BB6" s="1113"/>
      <c r="BC6" s="1113"/>
      <c r="BD6" s="1113"/>
      <c r="BE6" s="1113"/>
      <c r="BF6" s="1113"/>
      <c r="BG6" s="1114"/>
      <c r="BH6" s="23"/>
      <c r="BI6" s="23"/>
    </row>
    <row r="7" spans="1:61" ht="21" customHeight="1" thickBot="1">
      <c r="A7" s="23"/>
      <c r="C7" s="23"/>
      <c r="D7" s="23"/>
      <c r="E7" s="51"/>
      <c r="F7" s="52"/>
      <c r="G7" s="52"/>
      <c r="H7" s="52"/>
      <c r="I7" s="52"/>
      <c r="J7" s="52"/>
      <c r="K7" s="52"/>
      <c r="L7" s="52"/>
      <c r="M7" s="52"/>
      <c r="N7" s="52"/>
      <c r="O7" s="52"/>
      <c r="P7" s="52"/>
      <c r="Q7" s="52"/>
      <c r="R7" s="52"/>
      <c r="S7" s="52"/>
      <c r="T7" s="52"/>
      <c r="U7" s="53"/>
      <c r="V7" s="23"/>
      <c r="W7" s="1117"/>
      <c r="X7" s="1118"/>
      <c r="Y7" s="1118"/>
      <c r="Z7" s="1118"/>
      <c r="AA7" s="1118"/>
      <c r="AB7" s="1118"/>
      <c r="AC7" s="1118"/>
      <c r="AD7" s="1118"/>
      <c r="AE7" s="1118"/>
      <c r="AF7" s="1118"/>
      <c r="AG7" s="1118"/>
      <c r="AH7" s="1118"/>
      <c r="AI7" s="1118"/>
      <c r="AJ7" s="1118"/>
      <c r="AK7" s="1118"/>
      <c r="AL7" s="1118"/>
      <c r="AM7" s="1118"/>
      <c r="AN7" s="1118"/>
      <c r="AO7" s="1119"/>
      <c r="AP7" s="23"/>
      <c r="AQ7" s="51"/>
      <c r="AR7" s="52"/>
      <c r="AS7" s="52"/>
      <c r="AT7" s="52"/>
      <c r="AU7" s="52"/>
      <c r="AV7" s="52"/>
      <c r="AW7" s="52"/>
      <c r="AX7" s="52"/>
      <c r="AY7" s="52"/>
      <c r="AZ7" s="52"/>
      <c r="BA7" s="52"/>
      <c r="BB7" s="52"/>
      <c r="BC7" s="52"/>
      <c r="BD7" s="52"/>
      <c r="BE7" s="52"/>
      <c r="BF7" s="52"/>
      <c r="BG7" s="53"/>
      <c r="BH7" s="23"/>
      <c r="BI7" s="23"/>
    </row>
    <row r="8" spans="1:61" ht="36" customHeight="1" thickBot="1">
      <c r="A8" s="23"/>
      <c r="C8" s="23"/>
      <c r="D8" s="23"/>
      <c r="E8" s="1120" t="s">
        <v>495</v>
      </c>
      <c r="F8" s="1121"/>
      <c r="G8" s="1121"/>
      <c r="H8" s="1121"/>
      <c r="I8" s="1121"/>
      <c r="J8" s="1121"/>
      <c r="K8" s="1121"/>
      <c r="L8" s="1121"/>
      <c r="M8" s="1121"/>
      <c r="N8" s="1121"/>
      <c r="O8" s="1121"/>
      <c r="P8" s="1121"/>
      <c r="Q8" s="1121"/>
      <c r="R8" s="1121"/>
      <c r="S8" s="1121"/>
      <c r="T8" s="1121"/>
      <c r="U8" s="1122"/>
      <c r="V8" s="23"/>
      <c r="W8" s="1120" t="s">
        <v>687</v>
      </c>
      <c r="X8" s="1121"/>
      <c r="Y8" s="1121"/>
      <c r="Z8" s="1121"/>
      <c r="AA8" s="1121"/>
      <c r="AB8" s="1121"/>
      <c r="AC8" s="1121"/>
      <c r="AD8" s="1121"/>
      <c r="AE8" s="1121"/>
      <c r="AF8" s="1121"/>
      <c r="AG8" s="1121"/>
      <c r="AH8" s="1121"/>
      <c r="AI8" s="1121"/>
      <c r="AJ8" s="1121"/>
      <c r="AK8" s="1121"/>
      <c r="AL8" s="1121"/>
      <c r="AM8" s="1121"/>
      <c r="AN8" s="1121"/>
      <c r="AO8" s="1122"/>
      <c r="AP8" s="23"/>
      <c r="AQ8" s="1249" t="s">
        <v>686</v>
      </c>
      <c r="AR8" s="1250"/>
      <c r="AS8" s="1250"/>
      <c r="AT8" s="1250"/>
      <c r="AU8" s="1250"/>
      <c r="AV8" s="1250"/>
      <c r="AW8" s="1250"/>
      <c r="AX8" s="1250"/>
      <c r="AY8" s="1250"/>
      <c r="AZ8" s="1250"/>
      <c r="BA8" s="1250"/>
      <c r="BB8" s="1250"/>
      <c r="BC8" s="1250"/>
      <c r="BD8" s="1250"/>
      <c r="BE8" s="1250"/>
      <c r="BF8" s="1250"/>
      <c r="BG8" s="1251"/>
      <c r="BH8" s="23"/>
      <c r="BI8" s="23"/>
    </row>
    <row r="9" spans="1:61" ht="25.5" customHeight="1" thickBot="1">
      <c r="A9" s="23"/>
      <c r="C9" s="23"/>
      <c r="D9" s="23"/>
      <c r="E9" s="46"/>
      <c r="F9" s="25"/>
      <c r="G9" s="25"/>
      <c r="H9" s="25"/>
      <c r="I9" s="25"/>
      <c r="J9" s="186"/>
      <c r="K9" s="186"/>
      <c r="L9" s="186"/>
      <c r="M9" s="186"/>
      <c r="N9" s="186"/>
      <c r="O9" s="186"/>
      <c r="P9" s="186"/>
      <c r="Q9" s="186"/>
      <c r="R9" s="186"/>
      <c r="S9" s="186"/>
      <c r="T9" s="186"/>
      <c r="U9" s="47"/>
      <c r="V9" s="23"/>
      <c r="W9" s="51"/>
      <c r="X9" s="131"/>
      <c r="Y9" s="131"/>
      <c r="Z9" s="131"/>
      <c r="AA9" s="131"/>
      <c r="AB9" s="131"/>
      <c r="AC9" s="131"/>
      <c r="AD9" s="131"/>
      <c r="AE9" s="131"/>
      <c r="AF9" s="131"/>
      <c r="AG9" s="131"/>
      <c r="AH9" s="131"/>
      <c r="AI9" s="131"/>
      <c r="AJ9" s="131"/>
      <c r="AK9" s="131"/>
      <c r="AL9" s="131"/>
      <c r="AM9" s="131"/>
      <c r="AN9" s="131"/>
      <c r="AO9" s="132"/>
      <c r="AP9" s="23"/>
      <c r="AQ9" s="51"/>
      <c r="AR9" s="121"/>
      <c r="AS9" s="121"/>
      <c r="AT9" s="121"/>
      <c r="AU9" s="121"/>
      <c r="AV9" s="121"/>
      <c r="AW9" s="121"/>
      <c r="AX9" s="121"/>
      <c r="AY9" s="121"/>
      <c r="AZ9" s="121"/>
      <c r="BA9" s="121"/>
      <c r="BB9" s="121"/>
      <c r="BC9" s="121"/>
      <c r="BD9" s="121"/>
      <c r="BE9" s="121"/>
      <c r="BF9" s="121"/>
      <c r="BG9" s="53"/>
      <c r="BH9" s="23"/>
      <c r="BI9" s="23"/>
    </row>
    <row r="10" spans="1:61" ht="93.75" customHeight="1" thickBot="1">
      <c r="A10" s="23"/>
      <c r="C10" s="23"/>
      <c r="D10" s="23"/>
      <c r="E10" s="46"/>
      <c r="F10" s="25"/>
      <c r="G10" s="25"/>
      <c r="H10" s="25"/>
      <c r="I10" s="25"/>
      <c r="J10" s="186"/>
      <c r="K10" s="186"/>
      <c r="L10" s="186"/>
      <c r="M10" s="186"/>
      <c r="N10" s="186"/>
      <c r="O10" s="186"/>
      <c r="P10" s="186"/>
      <c r="Q10" s="186"/>
      <c r="R10" s="186"/>
      <c r="S10" s="186"/>
      <c r="T10" s="186"/>
      <c r="U10" s="47"/>
      <c r="V10" s="23"/>
      <c r="W10" s="46"/>
      <c r="X10" s="1143" t="s">
        <v>665</v>
      </c>
      <c r="Y10" s="1141"/>
      <c r="Z10" s="1141"/>
      <c r="AA10" s="1141"/>
      <c r="AB10" s="1141"/>
      <c r="AC10" s="1134" t="s">
        <v>734</v>
      </c>
      <c r="AD10" s="1135"/>
      <c r="AE10" s="1128" t="s">
        <v>731</v>
      </c>
      <c r="AF10" s="1128"/>
      <c r="AG10" s="1130" t="s">
        <v>732</v>
      </c>
      <c r="AH10" s="1131"/>
      <c r="AI10" s="1141" t="s">
        <v>681</v>
      </c>
      <c r="AJ10" s="1141"/>
      <c r="AK10" s="1141"/>
      <c r="AL10" s="1141"/>
      <c r="AM10" s="1141"/>
      <c r="AN10" s="1142"/>
      <c r="AO10" s="129"/>
      <c r="AP10" s="23"/>
      <c r="AQ10" s="46"/>
      <c r="AR10" s="186"/>
      <c r="AS10" s="186"/>
      <c r="AT10" s="186"/>
      <c r="AU10" s="186"/>
      <c r="AV10" s="186"/>
      <c r="AW10" s="186"/>
      <c r="AX10" s="186"/>
      <c r="AY10" s="186"/>
      <c r="AZ10" s="186"/>
      <c r="BA10" s="186"/>
      <c r="BB10" s="186"/>
      <c r="BC10" s="186"/>
      <c r="BD10" s="186"/>
      <c r="BE10" s="186"/>
      <c r="BF10" s="186"/>
      <c r="BG10" s="47"/>
      <c r="BH10" s="23"/>
      <c r="BI10" s="23"/>
    </row>
    <row r="11" spans="1:61" ht="77.25" customHeight="1" thickBot="1">
      <c r="A11" s="23"/>
      <c r="C11" s="23"/>
      <c r="D11" s="23"/>
      <c r="E11" s="46"/>
      <c r="F11" s="25"/>
      <c r="G11" s="25"/>
      <c r="H11" s="25"/>
      <c r="I11" s="25"/>
      <c r="J11" s="1197" t="s">
        <v>337</v>
      </c>
      <c r="K11" s="1198"/>
      <c r="L11" s="1198"/>
      <c r="M11" s="1198"/>
      <c r="N11" s="1199"/>
      <c r="O11" s="1256" t="s">
        <v>332</v>
      </c>
      <c r="P11" s="115">
        <f>SUMIF('Formato Formulación CSS'!P107:P191,J11,'Formato Formulación CSS'!V107:V191)</f>
        <v>0</v>
      </c>
      <c r="Q11" s="25"/>
      <c r="R11" s="25"/>
      <c r="S11" s="25"/>
      <c r="T11" s="25"/>
      <c r="U11" s="47"/>
      <c r="V11" s="23"/>
      <c r="W11" s="46"/>
      <c r="X11" s="1203" t="s">
        <v>183</v>
      </c>
      <c r="Y11" s="1159" t="s">
        <v>678</v>
      </c>
      <c r="Z11" s="1157" t="s">
        <v>184</v>
      </c>
      <c r="AA11" s="1161" t="s">
        <v>662</v>
      </c>
      <c r="AB11" s="1144" t="s">
        <v>185</v>
      </c>
      <c r="AC11" s="1136"/>
      <c r="AD11" s="1137"/>
      <c r="AE11" s="1129"/>
      <c r="AF11" s="1129"/>
      <c r="AG11" s="1132"/>
      <c r="AH11" s="1133"/>
      <c r="AI11" s="1258" t="s">
        <v>664</v>
      </c>
      <c r="AJ11" s="1259" t="s">
        <v>673</v>
      </c>
      <c r="AK11" s="1163" t="s">
        <v>663</v>
      </c>
      <c r="AL11" s="1164" t="s">
        <v>186</v>
      </c>
      <c r="AM11" s="1165"/>
      <c r="AN11" s="1166"/>
      <c r="AO11" s="129"/>
      <c r="AP11" s="23"/>
      <c r="AQ11" s="46"/>
      <c r="AR11" s="1197" t="s">
        <v>337</v>
      </c>
      <c r="AS11" s="1198"/>
      <c r="AT11" s="1198"/>
      <c r="AU11" s="1198"/>
      <c r="AV11" s="1198"/>
      <c r="AW11" s="1199"/>
      <c r="AX11" s="115">
        <f>L62</f>
        <v>650</v>
      </c>
      <c r="AY11" s="25"/>
      <c r="AZ11" s="25"/>
      <c r="BA11" s="25"/>
      <c r="BB11" s="25"/>
      <c r="BC11" s="25"/>
      <c r="BD11" s="25"/>
      <c r="BE11" s="25"/>
      <c r="BF11" s="25"/>
      <c r="BG11" s="47"/>
      <c r="BH11" s="23"/>
      <c r="BI11" s="23"/>
    </row>
    <row r="12" spans="1:61" ht="87.75" customHeight="1" thickBot="1">
      <c r="A12" s="23"/>
      <c r="C12" s="23"/>
      <c r="D12" s="23"/>
      <c r="E12" s="46"/>
      <c r="F12" s="25"/>
      <c r="G12" s="25"/>
      <c r="H12" s="25"/>
      <c r="I12" s="25"/>
      <c r="J12" s="1200" t="s">
        <v>176</v>
      </c>
      <c r="K12" s="1201"/>
      <c r="L12" s="1201"/>
      <c r="M12" s="1201"/>
      <c r="N12" s="1202"/>
      <c r="O12" s="1257"/>
      <c r="P12" s="137">
        <f>SUMIF('Formato Formulación CSS'!P107:P191,J12,'Formato Formulación CSS'!V107:V191)</f>
        <v>0</v>
      </c>
      <c r="Q12" s="25"/>
      <c r="R12" s="25"/>
      <c r="S12" s="25"/>
      <c r="T12" s="25"/>
      <c r="U12" s="47"/>
      <c r="V12" s="23"/>
      <c r="W12" s="46"/>
      <c r="X12" s="1204"/>
      <c r="Y12" s="1160"/>
      <c r="Z12" s="1158"/>
      <c r="AA12" s="1162"/>
      <c r="AB12" s="1145"/>
      <c r="AC12" s="408" t="s">
        <v>499</v>
      </c>
      <c r="AD12" s="409" t="s">
        <v>187</v>
      </c>
      <c r="AE12" s="399" t="s">
        <v>499</v>
      </c>
      <c r="AF12" s="400" t="s">
        <v>187</v>
      </c>
      <c r="AG12" s="392" t="s">
        <v>499</v>
      </c>
      <c r="AH12" s="393" t="s">
        <v>733</v>
      </c>
      <c r="AI12" s="1258"/>
      <c r="AJ12" s="1259"/>
      <c r="AK12" s="1163"/>
      <c r="AL12" s="1164"/>
      <c r="AM12" s="1165"/>
      <c r="AN12" s="1166"/>
      <c r="AO12" s="129"/>
      <c r="AP12" s="23"/>
      <c r="AQ12" s="46"/>
      <c r="AR12" s="1200" t="s">
        <v>205</v>
      </c>
      <c r="AS12" s="1201"/>
      <c r="AT12" s="1201"/>
      <c r="AU12" s="1201"/>
      <c r="AV12" s="1201"/>
      <c r="AW12" s="1202"/>
      <c r="AX12" s="116">
        <f>M62</f>
        <v>800</v>
      </c>
      <c r="AY12" s="25"/>
      <c r="AZ12" s="25"/>
      <c r="BA12" s="25"/>
      <c r="BB12" s="25"/>
      <c r="BC12" s="25"/>
      <c r="BD12" s="25"/>
      <c r="BE12" s="25"/>
      <c r="BF12" s="25"/>
      <c r="BG12" s="47"/>
      <c r="BH12" s="23"/>
      <c r="BI12" s="23"/>
    </row>
    <row r="13" spans="1:61" ht="93.75" customHeight="1">
      <c r="A13" s="23"/>
      <c r="C13" s="23"/>
      <c r="D13" s="23"/>
      <c r="E13" s="46"/>
      <c r="F13" s="25"/>
      <c r="G13" s="25"/>
      <c r="H13" s="25"/>
      <c r="I13" s="25"/>
      <c r="J13" s="1200" t="s">
        <v>205</v>
      </c>
      <c r="K13" s="1201"/>
      <c r="L13" s="1201"/>
      <c r="M13" s="1201"/>
      <c r="N13" s="1202"/>
      <c r="O13" s="162" t="s">
        <v>333</v>
      </c>
      <c r="P13" s="116">
        <f>SUMIF('Formato Formulación CSS'!$P$107:$P$191,J13,'Formato Formulación CSS'!$V$107:$V$191)</f>
        <v>0</v>
      </c>
      <c r="Q13" s="25"/>
      <c r="R13" s="45"/>
      <c r="S13" s="25"/>
      <c r="T13" s="25"/>
      <c r="U13" s="47"/>
      <c r="V13" s="23"/>
      <c r="W13" s="46"/>
      <c r="X13" s="1146" t="s">
        <v>674</v>
      </c>
      <c r="Y13" s="1149">
        <f>SUM(AA13:AA15)</f>
        <v>0</v>
      </c>
      <c r="Z13" s="221" t="s">
        <v>569</v>
      </c>
      <c r="AA13" s="222">
        <f xml:space="preserve"> COUNTIF('Formato Formulación CSS'!J80:J91,"1.1 CONOCIMIENTO
Participantes que adquieren mayores capacidades, competencias o desarrolla las  habilidades ya existentes.")</f>
        <v>0</v>
      </c>
      <c r="AB13" s="223" t="s">
        <v>498</v>
      </c>
      <c r="AC13" s="331">
        <v>50</v>
      </c>
      <c r="AD13" s="201" t="s">
        <v>502</v>
      </c>
      <c r="AE13" s="401">
        <v>25</v>
      </c>
      <c r="AF13" s="195" t="s">
        <v>503</v>
      </c>
      <c r="AG13" s="394">
        <v>50</v>
      </c>
      <c r="AH13" s="196" t="s">
        <v>502</v>
      </c>
      <c r="AI13" s="271" t="s">
        <v>521</v>
      </c>
      <c r="AJ13" s="239">
        <f>VLOOKUP(AI13,DATOS!K3:L14,2,FALSE)</f>
        <v>3</v>
      </c>
      <c r="AK13" s="1138">
        <f>SUM(AJ13:AJ15)</f>
        <v>7</v>
      </c>
      <c r="AL13" s="1091"/>
      <c r="AM13" s="1092"/>
      <c r="AN13" s="1093"/>
      <c r="AO13" s="129"/>
      <c r="AP13" s="23"/>
      <c r="AQ13" s="46"/>
      <c r="AR13" s="1200" t="s">
        <v>339</v>
      </c>
      <c r="AS13" s="1201"/>
      <c r="AT13" s="1201"/>
      <c r="AU13" s="1201"/>
      <c r="AV13" s="1201"/>
      <c r="AW13" s="1202"/>
      <c r="AX13" s="137">
        <f>N62</f>
        <v>400</v>
      </c>
      <c r="AY13" s="25"/>
      <c r="AZ13" s="45"/>
      <c r="BA13" s="25"/>
      <c r="BB13" s="25"/>
      <c r="BC13" s="25"/>
      <c r="BD13" s="25"/>
      <c r="BE13" s="25"/>
      <c r="BF13" s="25"/>
      <c r="BG13" s="47"/>
      <c r="BH13" s="23"/>
      <c r="BI13" s="23"/>
    </row>
    <row r="14" spans="1:61" ht="93.75" customHeight="1" thickBot="1">
      <c r="A14" s="23"/>
      <c r="C14" s="23"/>
      <c r="D14" s="23"/>
      <c r="E14" s="46"/>
      <c r="F14" s="25"/>
      <c r="G14" s="25"/>
      <c r="H14" s="25"/>
      <c r="I14" s="25"/>
      <c r="J14" s="1200" t="s">
        <v>338</v>
      </c>
      <c r="K14" s="1201"/>
      <c r="L14" s="1201"/>
      <c r="M14" s="1201"/>
      <c r="N14" s="1202"/>
      <c r="O14" s="1257" t="s">
        <v>334</v>
      </c>
      <c r="P14" s="116">
        <f>SUMIF('Formato Formulación CSS'!$P$107:$P$191,J14,'Formato Formulación CSS'!$V$107:$V$191)</f>
        <v>0</v>
      </c>
      <c r="Q14" s="25"/>
      <c r="R14" s="25"/>
      <c r="S14" s="25"/>
      <c r="T14" s="25"/>
      <c r="U14" s="47"/>
      <c r="V14" s="23"/>
      <c r="W14" s="46"/>
      <c r="X14" s="1147"/>
      <c r="Y14" s="1150"/>
      <c r="Z14" s="212" t="s">
        <v>570</v>
      </c>
      <c r="AA14" s="213">
        <f xml:space="preserve"> COUNTIF('Formato Formulación CSS'!J80:J91,"1.2 CONOCIMIENTO
Técnicas, métodos, saberes, metodologías desarrolladas o mejoradas.")</f>
        <v>0</v>
      </c>
      <c r="AB14" s="214" t="s">
        <v>498</v>
      </c>
      <c r="AC14" s="332"/>
      <c r="AD14" s="319" t="s">
        <v>503</v>
      </c>
      <c r="AE14" s="402"/>
      <c r="AF14" s="197" t="s">
        <v>502</v>
      </c>
      <c r="AG14" s="395"/>
      <c r="AH14" s="198" t="s">
        <v>502</v>
      </c>
      <c r="AI14" s="342" t="s">
        <v>515</v>
      </c>
      <c r="AJ14" s="240">
        <f>VLOOKUP(AI14,DATOS!K3:L14,2,FALSE)</f>
        <v>1</v>
      </c>
      <c r="AK14" s="1139"/>
      <c r="AL14" s="1094"/>
      <c r="AM14" s="1095"/>
      <c r="AN14" s="1096"/>
      <c r="AO14" s="129"/>
      <c r="AP14" s="23"/>
      <c r="AQ14" s="46"/>
      <c r="AR14" s="1252" t="s">
        <v>340</v>
      </c>
      <c r="AS14" s="1253"/>
      <c r="AT14" s="1253"/>
      <c r="AU14" s="1253"/>
      <c r="AV14" s="1253"/>
      <c r="AW14" s="1254"/>
      <c r="AX14" s="138">
        <f>SUM(AX11:AX13)</f>
        <v>1850</v>
      </c>
      <c r="AY14" s="25"/>
      <c r="AZ14" s="25"/>
      <c r="BA14" s="25"/>
      <c r="BB14" s="25"/>
      <c r="BC14" s="25"/>
      <c r="BD14" s="25"/>
      <c r="BE14" s="25"/>
      <c r="BF14" s="25"/>
      <c r="BG14" s="47"/>
      <c r="BH14" s="23"/>
      <c r="BI14" s="23"/>
    </row>
    <row r="15" spans="1:61" ht="93.75" customHeight="1" thickBot="1">
      <c r="A15" s="23"/>
      <c r="C15" s="23"/>
      <c r="D15" s="23"/>
      <c r="E15" s="46"/>
      <c r="F15" s="25"/>
      <c r="G15" s="25"/>
      <c r="H15" s="25"/>
      <c r="I15" s="25"/>
      <c r="J15" s="1200" t="s">
        <v>647</v>
      </c>
      <c r="K15" s="1201"/>
      <c r="L15" s="1201"/>
      <c r="M15" s="1201"/>
      <c r="N15" s="1202"/>
      <c r="O15" s="1257"/>
      <c r="P15" s="116">
        <f>SUMIF('Formato Formulación CSS'!$P$107:$P$191,J15,'Formato Formulación CSS'!$V$107:$V$191)</f>
        <v>0</v>
      </c>
      <c r="Q15" s="25"/>
      <c r="R15" s="25"/>
      <c r="S15" s="25"/>
      <c r="T15" s="25"/>
      <c r="U15" s="47"/>
      <c r="V15" s="23"/>
      <c r="W15" s="46"/>
      <c r="X15" s="1148"/>
      <c r="Y15" s="1151"/>
      <c r="Z15" s="224" t="s">
        <v>573</v>
      </c>
      <c r="AA15" s="225">
        <f xml:space="preserve"> COUNTIF('Formato Formulación CSS'!J80:J91,"1.3 CONOCIMIENTO 
Productos de aprendizaje elaborados.")</f>
        <v>0</v>
      </c>
      <c r="AB15" s="226" t="s">
        <v>498</v>
      </c>
      <c r="AC15" s="333"/>
      <c r="AD15" s="318" t="s">
        <v>501</v>
      </c>
      <c r="AE15" s="403"/>
      <c r="AF15" s="199" t="s">
        <v>502</v>
      </c>
      <c r="AG15" s="396"/>
      <c r="AH15" s="200" t="s">
        <v>502</v>
      </c>
      <c r="AI15" s="340" t="s">
        <v>525</v>
      </c>
      <c r="AJ15" s="341">
        <f>VLOOKUP(AI15,DATOS!K4:L15,2,FALSE)</f>
        <v>3</v>
      </c>
      <c r="AK15" s="1140"/>
      <c r="AL15" s="1097"/>
      <c r="AM15" s="1098"/>
      <c r="AN15" s="1099"/>
      <c r="AO15" s="129"/>
      <c r="AP15" s="23"/>
      <c r="AQ15" s="46"/>
      <c r="AR15" s="1197" t="s">
        <v>204</v>
      </c>
      <c r="AS15" s="1198"/>
      <c r="AT15" s="1198"/>
      <c r="AU15" s="1198"/>
      <c r="AV15" s="1198"/>
      <c r="AW15" s="1199"/>
      <c r="AX15" s="137">
        <f>T62</f>
        <v>5200</v>
      </c>
      <c r="AY15" s="25"/>
      <c r="AZ15" s="25"/>
      <c r="BA15" s="25"/>
      <c r="BB15" s="25"/>
      <c r="BC15" s="25"/>
      <c r="BD15" s="25"/>
      <c r="BE15" s="25"/>
      <c r="BF15" s="25"/>
      <c r="BG15" s="47"/>
      <c r="BH15" s="23"/>
      <c r="BI15" s="23"/>
    </row>
    <row r="16" spans="1:61" ht="93.75" customHeight="1" thickBot="1">
      <c r="A16" s="23"/>
      <c r="C16" s="23"/>
      <c r="D16" s="23"/>
      <c r="E16" s="46"/>
      <c r="F16" s="25"/>
      <c r="G16" s="25"/>
      <c r="H16" s="25"/>
      <c r="I16" s="25"/>
      <c r="J16" s="1215" t="s">
        <v>340</v>
      </c>
      <c r="K16" s="1216"/>
      <c r="L16" s="1216"/>
      <c r="M16" s="1216"/>
      <c r="N16" s="1216"/>
      <c r="O16" s="1217"/>
      <c r="P16" s="117">
        <f>SUM(P11:P15)</f>
        <v>0</v>
      </c>
      <c r="Q16" s="25"/>
      <c r="R16" s="25"/>
      <c r="S16" s="25"/>
      <c r="T16" s="25"/>
      <c r="U16" s="47"/>
      <c r="V16" s="23"/>
      <c r="W16" s="46"/>
      <c r="X16" s="1123" t="s">
        <v>675</v>
      </c>
      <c r="Y16" s="1152">
        <f t="shared" ref="Y16" si="0">SUM(AA16:AA18)</f>
        <v>0</v>
      </c>
      <c r="Z16" s="227" t="s">
        <v>657</v>
      </c>
      <c r="AA16" s="228">
        <f xml:space="preserve"> COUNTIF('Formato Formulación CSS'!J80:J91,"2.1 RELACIONAL
Técnicos/expertos de instituciones de ambos países que entran en contacto y se relacionan con homólogos en otro(s) país(es).")</f>
        <v>0</v>
      </c>
      <c r="AB16" s="229" t="s">
        <v>498</v>
      </c>
      <c r="AC16" s="331"/>
      <c r="AD16" s="201" t="s">
        <v>504</v>
      </c>
      <c r="AE16" s="401"/>
      <c r="AF16" s="202" t="s">
        <v>504</v>
      </c>
      <c r="AG16" s="394"/>
      <c r="AH16" s="203" t="s">
        <v>505</v>
      </c>
      <c r="AI16" s="272" t="s">
        <v>668</v>
      </c>
      <c r="AJ16" s="275">
        <f>VLOOKUP(AI16,DATOS!M3:N14,2,FALSE)</f>
        <v>0</v>
      </c>
      <c r="AK16" s="1085">
        <f>SUM(AJ16:AJ18)</f>
        <v>0</v>
      </c>
      <c r="AL16" s="1091"/>
      <c r="AM16" s="1092"/>
      <c r="AN16" s="1093"/>
      <c r="AO16" s="129"/>
      <c r="AP16" s="23"/>
      <c r="AQ16" s="46"/>
      <c r="AR16" s="1239" t="s">
        <v>341</v>
      </c>
      <c r="AS16" s="1240"/>
      <c r="AT16" s="1240"/>
      <c r="AU16" s="1240"/>
      <c r="AV16" s="1240"/>
      <c r="AW16" s="1241"/>
      <c r="AX16" s="118">
        <f>AX15</f>
        <v>5200</v>
      </c>
      <c r="AY16" s="25"/>
      <c r="AZ16" s="125" t="s">
        <v>464</v>
      </c>
      <c r="BA16" s="126">
        <f>Q62</f>
        <v>13</v>
      </c>
      <c r="BB16" s="25"/>
      <c r="BC16" s="139">
        <f>S62</f>
        <v>25</v>
      </c>
      <c r="BD16" s="25"/>
      <c r="BE16" s="1245">
        <f>S21</f>
        <v>17</v>
      </c>
      <c r="BF16" s="1246"/>
      <c r="BG16" s="47"/>
      <c r="BI16" s="23"/>
    </row>
    <row r="17" spans="1:61" ht="93.75" customHeight="1" thickBot="1">
      <c r="A17" s="23"/>
      <c r="C17" s="23"/>
      <c r="D17" s="23"/>
      <c r="E17" s="46"/>
      <c r="F17" s="25"/>
      <c r="G17" s="25"/>
      <c r="H17" s="25"/>
      <c r="I17" s="25"/>
      <c r="J17" s="1200" t="s">
        <v>204</v>
      </c>
      <c r="K17" s="1201"/>
      <c r="L17" s="1201"/>
      <c r="M17" s="1201"/>
      <c r="N17" s="1202"/>
      <c r="O17" s="185" t="s">
        <v>661</v>
      </c>
      <c r="P17" s="116">
        <f>SUMIF('Formato Formulación CSS'!$P$107:$P$191,J17,'Formato Formulación CSS'!$V$107:$V$191)</f>
        <v>0</v>
      </c>
      <c r="Q17" s="25"/>
      <c r="R17" s="25"/>
      <c r="S17" s="25"/>
      <c r="T17" s="25"/>
      <c r="U17" s="47"/>
      <c r="V17" s="23"/>
      <c r="W17" s="46"/>
      <c r="X17" s="1124"/>
      <c r="Y17" s="1153"/>
      <c r="Z17" s="215" t="s">
        <v>658</v>
      </c>
      <c r="AA17" s="216">
        <f xml:space="preserve"> COUNTIF('Formato Formulación CSS'!J80:J91,"2.2 RELACIONAL
Redes establecidas.")</f>
        <v>0</v>
      </c>
      <c r="AB17" s="217" t="s">
        <v>498</v>
      </c>
      <c r="AC17" s="332"/>
      <c r="AD17" s="319" t="s">
        <v>504</v>
      </c>
      <c r="AE17" s="402"/>
      <c r="AF17" s="204" t="s">
        <v>504</v>
      </c>
      <c r="AG17" s="395"/>
      <c r="AH17" s="324" t="s">
        <v>506</v>
      </c>
      <c r="AI17" s="273" t="s">
        <v>530</v>
      </c>
      <c r="AJ17" s="241">
        <f>VLOOKUP(AI17,DATOS!M4:N15,2,FALSE)</f>
        <v>0</v>
      </c>
      <c r="AK17" s="1086"/>
      <c r="AL17" s="1097"/>
      <c r="AM17" s="1098"/>
      <c r="AN17" s="1099"/>
      <c r="AO17" s="129"/>
      <c r="AP17" s="23"/>
      <c r="AQ17" s="46"/>
      <c r="AR17" s="1242" t="s">
        <v>638</v>
      </c>
      <c r="AS17" s="1243"/>
      <c r="AT17" s="1243"/>
      <c r="AU17" s="1243"/>
      <c r="AV17" s="1243"/>
      <c r="AW17" s="1244"/>
      <c r="AX17" s="119">
        <f>AX14+AX16</f>
        <v>7050</v>
      </c>
      <c r="AY17" s="25"/>
      <c r="AZ17" s="1072" t="s">
        <v>343</v>
      </c>
      <c r="BA17" s="1073"/>
      <c r="BB17" s="25"/>
      <c r="BC17" s="127" t="s">
        <v>342</v>
      </c>
      <c r="BD17" s="25"/>
      <c r="BE17" s="1074" t="s">
        <v>344</v>
      </c>
      <c r="BF17" s="1075"/>
      <c r="BG17" s="47"/>
      <c r="BH17" s="23"/>
      <c r="BI17" s="23"/>
    </row>
    <row r="18" spans="1:61" ht="93.75" customHeight="1" thickBot="1">
      <c r="A18" s="23"/>
      <c r="C18" s="23"/>
      <c r="D18" s="23"/>
      <c r="E18" s="46"/>
      <c r="F18" s="25"/>
      <c r="G18" s="25"/>
      <c r="H18" s="25"/>
      <c r="I18" s="25"/>
      <c r="J18" s="1218" t="s">
        <v>341</v>
      </c>
      <c r="K18" s="1219"/>
      <c r="L18" s="1219"/>
      <c r="M18" s="1219"/>
      <c r="N18" s="1219"/>
      <c r="O18" s="1220"/>
      <c r="P18" s="118">
        <f>P17</f>
        <v>0</v>
      </c>
      <c r="Q18" s="25"/>
      <c r="R18" s="25"/>
      <c r="S18" s="25"/>
      <c r="T18" s="25"/>
      <c r="U18" s="47"/>
      <c r="V18" s="23"/>
      <c r="W18" s="46"/>
      <c r="X18" s="1125"/>
      <c r="Y18" s="1154"/>
      <c r="Z18" s="230" t="s">
        <v>580</v>
      </c>
      <c r="AA18" s="231">
        <f xml:space="preserve"> COUNTIF('Formato Formulación CSS'!J80:J91,"2.3 RELACIONAL
Comunidades de conocimiento y aprendizaje.")</f>
        <v>0</v>
      </c>
      <c r="AB18" s="232" t="s">
        <v>498</v>
      </c>
      <c r="AC18" s="333"/>
      <c r="AD18" s="320" t="s">
        <v>504</v>
      </c>
      <c r="AE18" s="403"/>
      <c r="AF18" s="339" t="s">
        <v>504</v>
      </c>
      <c r="AG18" s="396"/>
      <c r="AH18" s="323" t="s">
        <v>506</v>
      </c>
      <c r="AI18" s="274" t="s">
        <v>534</v>
      </c>
      <c r="AJ18" s="348">
        <f>VLOOKUP(AI18,DATOS!M5:N16,2,FALSE)</f>
        <v>0</v>
      </c>
      <c r="AK18" s="1087"/>
      <c r="AL18" s="1100"/>
      <c r="AM18" s="1101"/>
      <c r="AN18" s="1102"/>
      <c r="AO18" s="129"/>
      <c r="AP18" s="23"/>
      <c r="AQ18" s="46"/>
      <c r="AR18" s="1071"/>
      <c r="AS18" s="1071"/>
      <c r="AT18" s="1071"/>
      <c r="AU18" s="1071"/>
      <c r="AV18" s="1071"/>
      <c r="AW18" s="1071"/>
      <c r="AX18" s="1071"/>
      <c r="AY18" s="1071"/>
      <c r="AZ18" s="1071"/>
      <c r="BA18" s="1071"/>
      <c r="BB18" s="1071"/>
      <c r="BC18" s="1071"/>
      <c r="BD18" s="1071"/>
      <c r="BE18" s="1071"/>
      <c r="BF18" s="1071"/>
      <c r="BG18" s="47"/>
      <c r="BH18" s="23"/>
      <c r="BI18" s="23"/>
    </row>
    <row r="19" spans="1:61" ht="93.75" customHeight="1" thickBot="1">
      <c r="A19" s="23"/>
      <c r="C19" s="23"/>
      <c r="D19" s="23"/>
      <c r="E19" s="46"/>
      <c r="F19" s="25"/>
      <c r="G19" s="25"/>
      <c r="H19" s="25"/>
      <c r="I19" s="25"/>
      <c r="J19" s="1221" t="s">
        <v>638</v>
      </c>
      <c r="K19" s="1222"/>
      <c r="L19" s="1222"/>
      <c r="M19" s="1222"/>
      <c r="N19" s="1222"/>
      <c r="O19" s="1223"/>
      <c r="P19" s="119">
        <f>SUM(P16+P18)</f>
        <v>0</v>
      </c>
      <c r="Q19" s="25"/>
      <c r="R19" s="25"/>
      <c r="S19" s="25"/>
      <c r="T19" s="25"/>
      <c r="U19" s="47"/>
      <c r="V19" s="23"/>
      <c r="W19" s="46"/>
      <c r="X19" s="1126" t="s">
        <v>676</v>
      </c>
      <c r="Y19" s="1155">
        <f t="shared" ref="Y19" si="1">SUM(AA19:AA21)</f>
        <v>0</v>
      </c>
      <c r="Z19" s="233" t="s">
        <v>659</v>
      </c>
      <c r="AA19" s="234">
        <f xml:space="preserve"> COUNTIF('Formato Formulación CSS'!J80:J91,"3.1 VISIBILIDAD
Proyecto difundido en medios de comunicación propios (físicos o digitales) de las  instituciones socias del proyecto.")</f>
        <v>0</v>
      </c>
      <c r="AB19" s="235" t="s">
        <v>498</v>
      </c>
      <c r="AC19" s="334"/>
      <c r="AD19" s="201" t="s">
        <v>508</v>
      </c>
      <c r="AE19" s="401"/>
      <c r="AF19" s="202" t="s">
        <v>509</v>
      </c>
      <c r="AG19" s="394"/>
      <c r="AH19" s="203"/>
      <c r="AI19" s="347" t="s">
        <v>538</v>
      </c>
      <c r="AJ19" s="346">
        <f>VLOOKUP(AI19,DATOS!O3:P14,2,FALSE)</f>
        <v>0</v>
      </c>
      <c r="AK19" s="1088">
        <f>SUM(AJ19:AJ21)</f>
        <v>1</v>
      </c>
      <c r="AL19" s="1097"/>
      <c r="AM19" s="1098"/>
      <c r="AN19" s="1099"/>
      <c r="AO19" s="129"/>
      <c r="AP19" s="23"/>
      <c r="AQ19" s="46"/>
      <c r="AR19" s="25"/>
      <c r="AS19" s="294" t="s">
        <v>682</v>
      </c>
      <c r="AT19" s="294"/>
      <c r="AU19" s="294"/>
      <c r="AV19" s="295"/>
      <c r="AW19" s="294">
        <f>AK13</f>
        <v>7</v>
      </c>
      <c r="AX19" s="291"/>
      <c r="AY19" s="25"/>
      <c r="AZ19" s="25"/>
      <c r="BA19" s="25"/>
      <c r="BB19" s="25"/>
      <c r="BC19" s="25"/>
      <c r="BD19" s="25"/>
      <c r="BE19" s="25"/>
      <c r="BF19" s="25"/>
      <c r="BG19" s="47"/>
      <c r="BH19" s="23"/>
      <c r="BI19" s="23"/>
    </row>
    <row r="20" spans="1:61" ht="86.25" customHeight="1" thickBot="1">
      <c r="A20" s="23"/>
      <c r="C20" s="23"/>
      <c r="D20" s="23"/>
      <c r="E20" s="46"/>
      <c r="F20" s="25"/>
      <c r="G20" s="25"/>
      <c r="H20" s="25"/>
      <c r="I20" s="25"/>
      <c r="J20" s="25"/>
      <c r="K20" s="25"/>
      <c r="L20" s="25"/>
      <c r="M20" s="25"/>
      <c r="N20" s="25"/>
      <c r="O20" s="25"/>
      <c r="P20" s="25"/>
      <c r="Q20" s="25"/>
      <c r="R20" s="25"/>
      <c r="S20" s="25"/>
      <c r="T20" s="25"/>
      <c r="U20" s="47"/>
      <c r="V20" s="23"/>
      <c r="W20" s="46"/>
      <c r="X20" s="1127"/>
      <c r="Y20" s="1156"/>
      <c r="Z20" s="218" t="s">
        <v>660</v>
      </c>
      <c r="AA20" s="219">
        <f xml:space="preserve"> COUNTIF('Formato Formulación CSS'!J89:J98,"3.2 VISIBILIDAD
Proyecto difundido en medios de comunicación (físicos o digitales) del(los) país(es).")</f>
        <v>0</v>
      </c>
      <c r="AB20" s="220" t="s">
        <v>498</v>
      </c>
      <c r="AC20" s="332"/>
      <c r="AD20" s="319" t="s">
        <v>508</v>
      </c>
      <c r="AE20" s="402"/>
      <c r="AF20" s="204" t="s">
        <v>509</v>
      </c>
      <c r="AG20" s="395"/>
      <c r="AH20" s="324"/>
      <c r="AI20" s="344" t="s">
        <v>538</v>
      </c>
      <c r="AJ20" s="346">
        <f>VLOOKUP(AI20,DATOS!O4:P15,2,FALSE)</f>
        <v>0</v>
      </c>
      <c r="AK20" s="1089"/>
      <c r="AL20" s="1094"/>
      <c r="AM20" s="1095"/>
      <c r="AN20" s="1096"/>
      <c r="AO20" s="129"/>
      <c r="AP20" s="23"/>
      <c r="AQ20" s="46"/>
      <c r="AR20" s="25"/>
      <c r="AS20" s="292" t="s">
        <v>526</v>
      </c>
      <c r="AT20" s="292"/>
      <c r="AU20" s="292"/>
      <c r="AV20" s="293"/>
      <c r="AW20" s="292">
        <f>AK16</f>
        <v>0</v>
      </c>
      <c r="AX20" s="291"/>
      <c r="AY20" s="25"/>
      <c r="AZ20" s="25"/>
      <c r="BA20" s="25"/>
      <c r="BB20" s="25"/>
      <c r="BC20" s="25"/>
      <c r="BD20" s="25"/>
      <c r="BE20" s="25"/>
      <c r="BF20" s="25"/>
      <c r="BG20" s="47"/>
      <c r="BH20" s="23"/>
      <c r="BI20" s="23"/>
    </row>
    <row r="21" spans="1:61" ht="103.5" customHeight="1" thickBot="1">
      <c r="A21" s="23"/>
      <c r="C21" s="23"/>
      <c r="D21" s="23"/>
      <c r="E21" s="46"/>
      <c r="F21" s="25"/>
      <c r="G21" s="25"/>
      <c r="H21" s="25"/>
      <c r="I21" s="25"/>
      <c r="J21" s="125" t="s">
        <v>464</v>
      </c>
      <c r="K21" s="152"/>
      <c r="L21" s="290">
        <f>SUMIF('Formato Formulación CSS'!P107:P178,J17,'Formato Formulación CSS'!Q107:Q178)</f>
        <v>0</v>
      </c>
      <c r="M21" s="25"/>
      <c r="N21" s="1211">
        <f>SUM('Formato Formulación CSS'!AB80:AB91)</f>
        <v>0</v>
      </c>
      <c r="O21" s="1212"/>
      <c r="P21" s="25"/>
      <c r="Q21" s="1205" t="s">
        <v>639</v>
      </c>
      <c r="R21" s="1206"/>
      <c r="S21" s="1207">
        <f>COUNTIF('Formato Formulación CSS'!C70:AJ70,"&gt;=1")</f>
        <v>17</v>
      </c>
      <c r="T21" s="1208"/>
      <c r="U21" s="47"/>
      <c r="V21" s="23"/>
      <c r="W21" s="46"/>
      <c r="X21" s="1127"/>
      <c r="Y21" s="1156"/>
      <c r="Z21" s="218" t="s">
        <v>581</v>
      </c>
      <c r="AA21" s="219">
        <f xml:space="preserve"> COUNTIF('Formato Formulación CSS'!J80:J91,"3.3 VISIBILIDAD
Proyecto difundido en medios de comunicación especializados.")</f>
        <v>0</v>
      </c>
      <c r="AB21" s="220" t="s">
        <v>498</v>
      </c>
      <c r="AC21" s="335"/>
      <c r="AD21" s="325" t="s">
        <v>508</v>
      </c>
      <c r="AE21" s="404"/>
      <c r="AF21" s="326" t="s">
        <v>509</v>
      </c>
      <c r="AG21" s="397"/>
      <c r="AH21" s="327"/>
      <c r="AI21" s="343" t="s">
        <v>545</v>
      </c>
      <c r="AJ21" s="345">
        <f>VLOOKUP(AI21,DATOS!O5:P16,2,FALSE)</f>
        <v>1</v>
      </c>
      <c r="AK21" s="1090"/>
      <c r="AL21" s="1103"/>
      <c r="AM21" s="1103"/>
      <c r="AN21" s="1104"/>
      <c r="AO21" s="129"/>
      <c r="AP21" s="23"/>
      <c r="AQ21" s="46"/>
      <c r="AR21" s="25"/>
      <c r="AS21" s="296" t="s">
        <v>683</v>
      </c>
      <c r="AT21" s="296"/>
      <c r="AU21" s="296"/>
      <c r="AV21" s="297"/>
      <c r="AW21" s="296">
        <f>AK19</f>
        <v>1</v>
      </c>
      <c r="AX21" s="291"/>
      <c r="AY21" s="25"/>
      <c r="AZ21" s="25"/>
      <c r="BA21" s="25"/>
      <c r="BB21" s="25"/>
      <c r="BC21" s="25"/>
      <c r="BD21" s="25"/>
      <c r="BE21" s="25"/>
      <c r="BF21" s="25"/>
      <c r="BG21" s="47"/>
      <c r="BH21" s="23"/>
      <c r="BI21" s="23"/>
    </row>
    <row r="22" spans="1:61" ht="123" customHeight="1" thickBot="1">
      <c r="A22" s="23"/>
      <c r="C22" s="23"/>
      <c r="D22" s="23"/>
      <c r="E22" s="46"/>
      <c r="F22" s="25"/>
      <c r="G22" s="25"/>
      <c r="H22" s="25"/>
      <c r="I22" s="25"/>
      <c r="J22" s="1072" t="s">
        <v>343</v>
      </c>
      <c r="K22" s="1255"/>
      <c r="L22" s="1073"/>
      <c r="M22" s="25"/>
      <c r="N22" s="1213" t="s">
        <v>556</v>
      </c>
      <c r="O22" s="1214"/>
      <c r="P22" s="25"/>
      <c r="Q22" s="1205" t="s">
        <v>640</v>
      </c>
      <c r="R22" s="1206"/>
      <c r="S22" s="1209">
        <f>SUM('Formato Formulación CSS'!C70:AJ70)</f>
        <v>170</v>
      </c>
      <c r="T22" s="1210"/>
      <c r="U22" s="47"/>
      <c r="V22" s="23"/>
      <c r="W22" s="46"/>
      <c r="X22" s="236" t="s">
        <v>677</v>
      </c>
      <c r="Y22" s="301">
        <f>AA22</f>
        <v>6</v>
      </c>
      <c r="Z22" s="422" t="s">
        <v>671</v>
      </c>
      <c r="AA22" s="237">
        <f>VLOOKUP(Z22,DATOS!Q3:R6,2,FALSE)</f>
        <v>6</v>
      </c>
      <c r="AB22" s="238" t="s">
        <v>498</v>
      </c>
      <c r="AC22" s="336"/>
      <c r="AD22" s="321" t="s">
        <v>510</v>
      </c>
      <c r="AE22" s="405"/>
      <c r="AF22" s="406" t="s">
        <v>511</v>
      </c>
      <c r="AG22" s="398"/>
      <c r="AH22" s="337" t="s">
        <v>511</v>
      </c>
      <c r="AI22" s="281" t="s">
        <v>548</v>
      </c>
      <c r="AJ22" s="330">
        <f>VLOOKUP(AI22,DATOS!Q3:R6,2,FALSE)</f>
        <v>0</v>
      </c>
      <c r="AK22" s="330">
        <f>AJ22</f>
        <v>0</v>
      </c>
      <c r="AL22" s="1167"/>
      <c r="AM22" s="1167"/>
      <c r="AN22" s="1168"/>
      <c r="AO22" s="129"/>
      <c r="AP22" s="23"/>
      <c r="AQ22" s="46"/>
      <c r="AR22" s="25"/>
      <c r="AS22" s="298" t="s">
        <v>684</v>
      </c>
      <c r="AT22" s="298"/>
      <c r="AU22" s="298"/>
      <c r="AV22" s="299"/>
      <c r="AW22" s="298">
        <f>AK22</f>
        <v>0</v>
      </c>
      <c r="AX22" s="291"/>
      <c r="AY22" s="25"/>
      <c r="AZ22" s="25"/>
      <c r="BA22" s="25"/>
      <c r="BB22" s="25"/>
      <c r="BC22" s="25"/>
      <c r="BD22" s="25"/>
      <c r="BE22" s="25"/>
      <c r="BF22" s="25"/>
      <c r="BG22" s="47"/>
      <c r="BH22" s="23"/>
      <c r="BI22" s="23"/>
    </row>
    <row r="23" spans="1:61" ht="102" customHeight="1" thickBot="1">
      <c r="A23" s="23"/>
      <c r="C23" s="23"/>
      <c r="D23" s="23"/>
      <c r="E23" s="46"/>
      <c r="F23" s="25"/>
      <c r="G23" s="25"/>
      <c r="H23" s="25"/>
      <c r="I23" s="25"/>
      <c r="J23" s="25"/>
      <c r="K23" s="25"/>
      <c r="L23" s="25"/>
      <c r="M23" s="25"/>
      <c r="N23" s="25"/>
      <c r="O23" s="25"/>
      <c r="P23" s="25"/>
      <c r="Q23" s="25"/>
      <c r="R23" s="25"/>
      <c r="S23" s="25"/>
      <c r="T23" s="25"/>
      <c r="U23" s="47"/>
      <c r="V23" s="23"/>
      <c r="W23" s="46"/>
      <c r="X23" s="276" t="s">
        <v>679</v>
      </c>
      <c r="Y23" s="302">
        <f>AA23</f>
        <v>0</v>
      </c>
      <c r="Z23" s="277" t="s">
        <v>582</v>
      </c>
      <c r="AA23" s="278">
        <f xml:space="preserve"> COUNTIF('Formato Formulación CSS'!J80:J91,"4.1 ENFOQUE DIFERENCIAL
Porcentaje de participación de mujeres y/o grupos étnicos como beneficiarios directos en el proyecto de los países participantes.")</f>
        <v>0</v>
      </c>
      <c r="AB23" s="279" t="s">
        <v>498</v>
      </c>
      <c r="AC23" s="333"/>
      <c r="AD23" s="328" t="s">
        <v>512</v>
      </c>
      <c r="AE23" s="403"/>
      <c r="AF23" s="407" t="s">
        <v>512</v>
      </c>
      <c r="AG23" s="396"/>
      <c r="AH23" s="338" t="s">
        <v>513</v>
      </c>
      <c r="AI23" s="280" t="s">
        <v>552</v>
      </c>
      <c r="AJ23" s="322">
        <f>VLOOKUP(AI23,DATOS!S3:T6,2,FALSE)</f>
        <v>3</v>
      </c>
      <c r="AK23" s="329">
        <f>AJ23</f>
        <v>3</v>
      </c>
      <c r="AL23" s="1101"/>
      <c r="AM23" s="1101"/>
      <c r="AN23" s="1102"/>
      <c r="AO23" s="129"/>
      <c r="AP23" s="23"/>
      <c r="AQ23" s="46"/>
      <c r="AR23" s="25"/>
      <c r="AS23" s="413" t="s">
        <v>685</v>
      </c>
      <c r="AT23" s="414"/>
      <c r="AU23" s="414"/>
      <c r="AV23" s="415"/>
      <c r="AW23" s="413">
        <f>AK23</f>
        <v>3</v>
      </c>
      <c r="AX23" s="25"/>
      <c r="AY23" s="25"/>
      <c r="AZ23" s="25"/>
      <c r="BA23" s="25"/>
      <c r="BB23" s="25"/>
      <c r="BC23" s="25"/>
      <c r="BD23" s="25"/>
      <c r="BE23" s="25"/>
      <c r="BF23" s="25"/>
      <c r="BG23" s="47"/>
      <c r="BH23" s="23"/>
      <c r="BI23" s="23"/>
    </row>
    <row r="24" spans="1:61" ht="24" customHeight="1" thickBot="1">
      <c r="A24" s="23"/>
      <c r="C24" s="23"/>
      <c r="D24" s="23"/>
      <c r="E24" s="48"/>
      <c r="F24" s="49"/>
      <c r="G24" s="49"/>
      <c r="H24" s="49"/>
      <c r="I24" s="49"/>
      <c r="J24" s="49"/>
      <c r="K24" s="49"/>
      <c r="L24" s="49"/>
      <c r="M24" s="49"/>
      <c r="N24" s="49"/>
      <c r="O24" s="49"/>
      <c r="P24" s="49"/>
      <c r="Q24" s="49"/>
      <c r="R24" s="49"/>
      <c r="S24" s="49"/>
      <c r="T24" s="49"/>
      <c r="U24" s="50"/>
      <c r="V24" s="23"/>
      <c r="W24" s="48"/>
      <c r="X24" s="49"/>
      <c r="Y24" s="49"/>
      <c r="Z24" s="49"/>
      <c r="AA24" s="49"/>
      <c r="AB24" s="49"/>
      <c r="AC24" s="49"/>
      <c r="AD24" s="49"/>
      <c r="AE24" s="128"/>
      <c r="AF24" s="128"/>
      <c r="AG24" s="128"/>
      <c r="AH24" s="128"/>
      <c r="AI24" s="128"/>
      <c r="AJ24" s="128"/>
      <c r="AK24" s="128"/>
      <c r="AL24" s="128"/>
      <c r="AM24" s="128"/>
      <c r="AN24" s="128"/>
      <c r="AO24" s="130"/>
      <c r="AQ24" s="420"/>
      <c r="AR24" s="416"/>
      <c r="AS24" s="417"/>
      <c r="AT24" s="418"/>
      <c r="AU24" s="418"/>
      <c r="AV24" s="419"/>
      <c r="AW24" s="417"/>
      <c r="AX24" s="416"/>
      <c r="AY24" s="416"/>
      <c r="AZ24" s="416"/>
      <c r="BA24" s="416"/>
      <c r="BB24" s="416"/>
      <c r="BC24" s="416"/>
      <c r="BD24" s="416"/>
      <c r="BE24" s="416"/>
      <c r="BF24" s="416"/>
      <c r="BG24" s="421"/>
      <c r="BH24" s="23"/>
      <c r="BI24" s="23"/>
    </row>
    <row r="25" spans="1:61" ht="24" customHeight="1">
      <c r="A25" s="23"/>
      <c r="C25" s="23"/>
      <c r="D25" s="23"/>
      <c r="E25" s="23"/>
      <c r="F25" s="23"/>
      <c r="G25" s="23"/>
      <c r="H25" s="23"/>
      <c r="I25" s="23"/>
      <c r="J25" s="23"/>
      <c r="K25" s="23"/>
      <c r="L25" s="23"/>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8"/>
      <c r="AQ25" s="46"/>
      <c r="AR25" s="25"/>
      <c r="AS25" s="413"/>
      <c r="AT25" s="414"/>
      <c r="AU25" s="414"/>
      <c r="AV25" s="415"/>
      <c r="AW25" s="413"/>
      <c r="AX25" s="25"/>
      <c r="AY25" s="25"/>
      <c r="AZ25" s="25"/>
      <c r="BA25" s="25"/>
      <c r="BB25" s="25"/>
      <c r="BC25" s="25"/>
      <c r="BD25" s="25"/>
      <c r="BE25" s="25"/>
      <c r="BF25" s="25"/>
      <c r="BG25" s="47"/>
      <c r="BH25" s="23"/>
      <c r="BI25" s="23"/>
    </row>
    <row r="26" spans="1:61" ht="24" customHeight="1" thickBot="1">
      <c r="A26" s="23"/>
      <c r="C26" s="23"/>
      <c r="D26" s="23"/>
      <c r="E26" s="23"/>
      <c r="F26" s="23"/>
      <c r="G26" s="23"/>
      <c r="H26" s="23"/>
      <c r="I26" s="23"/>
      <c r="J26" s="23"/>
      <c r="K26" s="23"/>
      <c r="L26" s="23"/>
      <c r="M26" s="23"/>
      <c r="N26" s="23"/>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8"/>
      <c r="AP26" s="23"/>
      <c r="AQ26" s="1234"/>
      <c r="AR26" s="1235"/>
      <c r="AS26" s="1235"/>
      <c r="AT26" s="1235"/>
      <c r="AU26" s="1235"/>
      <c r="AV26" s="1235"/>
      <c r="AW26" s="1235"/>
      <c r="AX26" s="1235"/>
      <c r="AY26" s="1235"/>
      <c r="AZ26" s="1235"/>
      <c r="BA26" s="1235"/>
      <c r="BB26" s="1235"/>
      <c r="BC26" s="1235"/>
      <c r="BD26" s="1235"/>
      <c r="BE26" s="1235"/>
      <c r="BF26" s="1235"/>
      <c r="BG26" s="1236"/>
      <c r="BH26" s="23"/>
      <c r="BI26" s="23"/>
    </row>
    <row r="27" spans="1:61" ht="24" customHeight="1" thickBot="1">
      <c r="A27" s="23"/>
      <c r="C27" s="23"/>
      <c r="D27" s="23"/>
      <c r="E27" s="23"/>
      <c r="F27" s="23"/>
      <c r="G27" s="23"/>
      <c r="H27" s="23"/>
      <c r="I27" s="23"/>
      <c r="J27" s="23"/>
      <c r="K27" s="23"/>
      <c r="L27" s="23"/>
      <c r="M27" s="23"/>
      <c r="N27" s="23"/>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8"/>
      <c r="AP27" s="23"/>
      <c r="AQ27" s="46"/>
      <c r="AR27" s="25"/>
      <c r="AS27" s="25"/>
      <c r="AT27" s="25"/>
      <c r="AU27" s="1260">
        <f>AG13</f>
        <v>50</v>
      </c>
      <c r="AV27" s="423"/>
      <c r="AW27" s="25"/>
      <c r="AX27" s="25"/>
      <c r="AY27" s="25"/>
      <c r="AZ27" s="1260">
        <f>AG14</f>
        <v>0</v>
      </c>
      <c r="BA27" s="25"/>
      <c r="BB27" s="25"/>
      <c r="BC27" s="25"/>
      <c r="BD27" s="1260">
        <f>AE15</f>
        <v>0</v>
      </c>
      <c r="BE27" s="25"/>
      <c r="BF27" s="25"/>
      <c r="BG27" s="47"/>
      <c r="BH27" s="23"/>
      <c r="BI27" s="23"/>
    </row>
    <row r="28" spans="1:61" ht="15" customHeight="1">
      <c r="A28" s="23"/>
      <c r="C28" s="23"/>
      <c r="D28" s="23"/>
      <c r="E28" s="133"/>
      <c r="F28" s="134"/>
      <c r="G28" s="134"/>
      <c r="H28" s="134"/>
      <c r="I28" s="134"/>
      <c r="J28" s="1111" t="s">
        <v>497</v>
      </c>
      <c r="K28" s="1111"/>
      <c r="L28" s="1111"/>
      <c r="M28" s="1111"/>
      <c r="N28" s="1111"/>
      <c r="O28" s="1111"/>
      <c r="P28" s="1111"/>
      <c r="Q28" s="1111"/>
      <c r="R28" s="1111"/>
      <c r="S28" s="1111"/>
      <c r="T28" s="1111"/>
      <c r="U28" s="1112"/>
      <c r="V28" s="23"/>
      <c r="W28" s="360"/>
      <c r="X28" s="360"/>
      <c r="Y28" s="360"/>
      <c r="Z28" s="303"/>
      <c r="AA28" s="303"/>
      <c r="AB28" s="303"/>
      <c r="AC28" s="303"/>
      <c r="AD28" s="303"/>
      <c r="AE28" s="303"/>
      <c r="AF28" s="303"/>
      <c r="AG28" s="303"/>
      <c r="AH28" s="303"/>
      <c r="AI28" s="303"/>
      <c r="AJ28" s="303"/>
      <c r="AK28" s="303"/>
      <c r="AL28" s="303"/>
      <c r="AM28" s="303"/>
      <c r="AN28" s="303"/>
      <c r="AO28" s="303"/>
      <c r="AP28" s="23"/>
      <c r="AQ28" s="46"/>
      <c r="AR28" s="25"/>
      <c r="AS28" s="25"/>
      <c r="AT28" s="25"/>
      <c r="AU28" s="1261"/>
      <c r="AV28" s="423"/>
      <c r="AW28" s="25"/>
      <c r="AX28" s="25"/>
      <c r="AY28" s="25"/>
      <c r="AZ28" s="1261"/>
      <c r="BA28" s="25"/>
      <c r="BB28" s="25"/>
      <c r="BC28" s="25"/>
      <c r="BD28" s="1261"/>
      <c r="BE28" s="25"/>
      <c r="BF28" s="25"/>
      <c r="BG28" s="47"/>
      <c r="BH28" s="23"/>
      <c r="BI28" s="23"/>
    </row>
    <row r="29" spans="1:61" ht="15" customHeight="1">
      <c r="A29" s="23"/>
      <c r="C29" s="23"/>
      <c r="D29" s="23"/>
      <c r="E29" s="135"/>
      <c r="F29" s="136"/>
      <c r="G29" s="136"/>
      <c r="H29" s="136"/>
      <c r="I29" s="136"/>
      <c r="J29" s="1113"/>
      <c r="K29" s="1113"/>
      <c r="L29" s="1113"/>
      <c r="M29" s="1113"/>
      <c r="N29" s="1113"/>
      <c r="O29" s="1113"/>
      <c r="P29" s="1113"/>
      <c r="Q29" s="1113"/>
      <c r="R29" s="1113"/>
      <c r="S29" s="1113"/>
      <c r="T29" s="1113"/>
      <c r="U29" s="1114"/>
      <c r="V29" s="23"/>
      <c r="W29" s="360"/>
      <c r="X29" s="360"/>
      <c r="Y29" s="360"/>
      <c r="Z29" s="303"/>
      <c r="AA29" s="303"/>
      <c r="AB29" s="303"/>
      <c r="AC29" s="303"/>
      <c r="AD29" s="303"/>
      <c r="AE29" s="303"/>
      <c r="AF29" s="303"/>
      <c r="AG29" s="303"/>
      <c r="AH29" s="303"/>
      <c r="AI29" s="303"/>
      <c r="AJ29" s="303"/>
      <c r="AK29" s="303"/>
      <c r="AL29" s="303"/>
      <c r="AM29" s="303"/>
      <c r="AN29" s="303"/>
      <c r="AO29" s="303"/>
      <c r="AP29" s="23"/>
      <c r="AQ29" s="46"/>
      <c r="AR29" s="25"/>
      <c r="AS29" s="25"/>
      <c r="AT29" s="25"/>
      <c r="AU29" s="1261"/>
      <c r="AV29" s="423"/>
      <c r="AW29" s="25"/>
      <c r="AX29" s="25"/>
      <c r="AY29" s="25"/>
      <c r="AZ29" s="1261"/>
      <c r="BA29" s="25"/>
      <c r="BB29" s="25"/>
      <c r="BC29" s="25"/>
      <c r="BD29" s="1261"/>
      <c r="BE29" s="25"/>
      <c r="BF29" s="25"/>
      <c r="BG29" s="47"/>
      <c r="BH29" s="23"/>
      <c r="BI29" s="23"/>
    </row>
    <row r="30" spans="1:61" ht="15" customHeight="1">
      <c r="A30" s="23"/>
      <c r="C30" s="23"/>
      <c r="D30" s="23"/>
      <c r="E30" s="135"/>
      <c r="F30" s="136"/>
      <c r="G30" s="136"/>
      <c r="H30" s="136"/>
      <c r="I30" s="136"/>
      <c r="J30" s="1113"/>
      <c r="K30" s="1113"/>
      <c r="L30" s="1113"/>
      <c r="M30" s="1113"/>
      <c r="N30" s="1113"/>
      <c r="O30" s="1113"/>
      <c r="P30" s="1113"/>
      <c r="Q30" s="1113"/>
      <c r="R30" s="1113"/>
      <c r="S30" s="1113"/>
      <c r="T30" s="1113"/>
      <c r="U30" s="1114"/>
      <c r="V30" s="23"/>
      <c r="W30" s="360"/>
      <c r="X30" s="360"/>
      <c r="Y30" s="360"/>
      <c r="Z30" s="303"/>
      <c r="AA30" s="303"/>
      <c r="AB30" s="303"/>
      <c r="AC30" s="303"/>
      <c r="AD30" s="303"/>
      <c r="AE30" s="303"/>
      <c r="AF30" s="303"/>
      <c r="AG30" s="303"/>
      <c r="AH30" s="303"/>
      <c r="AI30" s="303"/>
      <c r="AJ30" s="303"/>
      <c r="AK30" s="303"/>
      <c r="AL30" s="303"/>
      <c r="AM30" s="303"/>
      <c r="AN30" s="303"/>
      <c r="AO30" s="303"/>
      <c r="AP30" s="23"/>
      <c r="AQ30" s="46"/>
      <c r="AR30" s="25"/>
      <c r="AS30" s="25"/>
      <c r="AT30" s="25"/>
      <c r="AU30" s="1261"/>
      <c r="AV30" s="423"/>
      <c r="AW30" s="25"/>
      <c r="AX30" s="25"/>
      <c r="AY30" s="25"/>
      <c r="AZ30" s="1261"/>
      <c r="BA30" s="25"/>
      <c r="BB30" s="25"/>
      <c r="BC30" s="25"/>
      <c r="BD30" s="1261"/>
      <c r="BE30" s="25"/>
      <c r="BF30" s="25"/>
      <c r="BG30" s="47"/>
      <c r="BH30" s="23"/>
      <c r="BI30" s="23"/>
    </row>
    <row r="31" spans="1:61" ht="15" customHeight="1">
      <c r="A31" s="23"/>
      <c r="C31" s="23"/>
      <c r="D31" s="23"/>
      <c r="E31" s="135"/>
      <c r="F31" s="136"/>
      <c r="G31" s="136"/>
      <c r="H31" s="136"/>
      <c r="I31" s="136"/>
      <c r="J31" s="1113"/>
      <c r="K31" s="1113"/>
      <c r="L31" s="1113"/>
      <c r="M31" s="1113"/>
      <c r="N31" s="1113"/>
      <c r="O31" s="1113"/>
      <c r="P31" s="1113"/>
      <c r="Q31" s="1113"/>
      <c r="R31" s="1113"/>
      <c r="S31" s="1113"/>
      <c r="T31" s="1113"/>
      <c r="U31" s="1114"/>
      <c r="V31" s="23"/>
      <c r="W31" s="360"/>
      <c r="X31" s="360"/>
      <c r="Y31" s="360"/>
      <c r="Z31" s="303"/>
      <c r="AA31" s="303"/>
      <c r="AB31" s="303"/>
      <c r="AC31" s="303"/>
      <c r="AD31" s="303"/>
      <c r="AE31" s="303"/>
      <c r="AF31" s="303"/>
      <c r="AG31" s="303"/>
      <c r="AH31" s="303"/>
      <c r="AI31" s="303"/>
      <c r="AJ31" s="303"/>
      <c r="AK31" s="303"/>
      <c r="AL31" s="303"/>
      <c r="AM31" s="303"/>
      <c r="AN31" s="303"/>
      <c r="AO31" s="303"/>
      <c r="AP31" s="23"/>
      <c r="AQ31" s="46"/>
      <c r="AR31" s="25"/>
      <c r="AS31" s="25"/>
      <c r="AT31" s="25"/>
      <c r="AU31" s="1261"/>
      <c r="AV31" s="423"/>
      <c r="AW31" s="25"/>
      <c r="AX31" s="25"/>
      <c r="AY31" s="25"/>
      <c r="AZ31" s="1261"/>
      <c r="BA31" s="25"/>
      <c r="BB31" s="25"/>
      <c r="BC31" s="25"/>
      <c r="BD31" s="1261"/>
      <c r="BE31" s="25"/>
      <c r="BF31" s="25"/>
      <c r="BG31" s="47"/>
      <c r="BH31" s="23"/>
      <c r="BI31" s="23"/>
    </row>
    <row r="32" spans="1:61" ht="15.75" customHeight="1" thickBot="1">
      <c r="A32" s="23"/>
      <c r="C32" s="23"/>
      <c r="D32" s="23"/>
      <c r="E32" s="135"/>
      <c r="F32" s="136"/>
      <c r="G32" s="136"/>
      <c r="H32" s="136"/>
      <c r="I32" s="136"/>
      <c r="J32" s="1115"/>
      <c r="K32" s="1115"/>
      <c r="L32" s="1115"/>
      <c r="M32" s="1115"/>
      <c r="N32" s="1115"/>
      <c r="O32" s="1115"/>
      <c r="P32" s="1115"/>
      <c r="Q32" s="1115"/>
      <c r="R32" s="1115"/>
      <c r="S32" s="1115"/>
      <c r="T32" s="1115"/>
      <c r="U32" s="1116"/>
      <c r="V32" s="23"/>
      <c r="W32" s="360"/>
      <c r="X32" s="360"/>
      <c r="Y32" s="282"/>
      <c r="Z32" s="282"/>
      <c r="AA32" s="303"/>
      <c r="AB32" s="303"/>
      <c r="AC32" s="303"/>
      <c r="AD32" s="303"/>
      <c r="AE32" s="303"/>
      <c r="AF32" s="303"/>
      <c r="AG32" s="303"/>
      <c r="AH32" s="303"/>
      <c r="AI32" s="303"/>
      <c r="AJ32" s="303"/>
      <c r="AK32" s="303"/>
      <c r="AL32" s="303"/>
      <c r="AM32" s="303"/>
      <c r="AN32" s="303"/>
      <c r="AO32" s="303"/>
      <c r="AP32" s="23"/>
      <c r="AQ32" s="46"/>
      <c r="AR32" s="25"/>
      <c r="AS32" s="25"/>
      <c r="AT32" s="25"/>
      <c r="AU32" s="1262"/>
      <c r="AV32" s="423"/>
      <c r="AW32" s="25"/>
      <c r="AX32" s="25"/>
      <c r="AY32" s="25"/>
      <c r="AZ32" s="1262"/>
      <c r="BA32" s="25"/>
      <c r="BB32" s="25"/>
      <c r="BC32" s="25"/>
      <c r="BD32" s="1262"/>
      <c r="BE32" s="25"/>
      <c r="BF32" s="25"/>
      <c r="BG32" s="47"/>
      <c r="BH32" s="23"/>
      <c r="BI32" s="23"/>
    </row>
    <row r="33" spans="1:64" ht="24" customHeight="1" thickBot="1">
      <c r="A33" s="23"/>
      <c r="C33" s="23"/>
      <c r="D33" s="23"/>
      <c r="E33" s="51"/>
      <c r="F33" s="52"/>
      <c r="G33" s="52"/>
      <c r="H33" s="52"/>
      <c r="I33" s="52"/>
      <c r="J33" s="120"/>
      <c r="K33" s="120"/>
      <c r="L33" s="120"/>
      <c r="M33" s="52"/>
      <c r="N33" s="52"/>
      <c r="O33" s="52"/>
      <c r="P33" s="52"/>
      <c r="Q33" s="52"/>
      <c r="R33" s="52"/>
      <c r="S33" s="52"/>
      <c r="T33" s="52"/>
      <c r="U33" s="53"/>
      <c r="V33" s="23"/>
      <c r="W33" s="360"/>
      <c r="X33" s="360"/>
      <c r="Y33" s="642"/>
      <c r="Z33" s="359"/>
      <c r="AA33" s="360"/>
      <c r="AB33" s="360"/>
      <c r="AC33" s="360"/>
      <c r="AD33" s="360"/>
      <c r="AE33" s="360"/>
      <c r="AF33" s="360"/>
      <c r="AG33" s="360"/>
      <c r="AH33" s="360"/>
      <c r="AI33" s="360"/>
      <c r="AJ33" s="360"/>
      <c r="AK33" s="360"/>
      <c r="AL33" s="360"/>
      <c r="AM33" s="360"/>
      <c r="AN33" s="360"/>
      <c r="AO33" s="360"/>
      <c r="AP33" s="23"/>
      <c r="AQ33" s="46"/>
      <c r="AR33" s="25"/>
      <c r="AS33" s="25"/>
      <c r="AT33" s="25"/>
      <c r="AU33" s="25"/>
      <c r="AV33" s="25"/>
      <c r="AW33" s="25"/>
      <c r="AX33" s="25"/>
      <c r="AY33" s="25"/>
      <c r="AZ33" s="25"/>
      <c r="BA33" s="25"/>
      <c r="BB33" s="25"/>
      <c r="BC33" s="25"/>
      <c r="BD33" s="25"/>
      <c r="BE33" s="25"/>
      <c r="BF33" s="25"/>
      <c r="BG33" s="47"/>
      <c r="BH33" s="23"/>
    </row>
    <row r="34" spans="1:64" ht="22.5" customHeight="1" thickBot="1">
      <c r="A34" s="23"/>
      <c r="C34" s="23"/>
      <c r="D34" s="23"/>
      <c r="E34" s="1224" t="s">
        <v>465</v>
      </c>
      <c r="F34" s="1225"/>
      <c r="G34" s="1225"/>
      <c r="H34" s="1225"/>
      <c r="I34" s="1225"/>
      <c r="J34" s="1225"/>
      <c r="K34" s="1225"/>
      <c r="L34" s="1225"/>
      <c r="M34" s="1225"/>
      <c r="N34" s="1225"/>
      <c r="O34" s="1225"/>
      <c r="P34" s="1225"/>
      <c r="Q34" s="1225"/>
      <c r="R34" s="1225"/>
      <c r="S34" s="1225"/>
      <c r="T34" s="1225"/>
      <c r="U34" s="1226"/>
      <c r="V34" s="23"/>
      <c r="W34" s="361"/>
      <c r="X34" s="361"/>
      <c r="Y34" s="643"/>
      <c r="Z34" s="359"/>
      <c r="AA34" s="361"/>
      <c r="AB34" s="361"/>
      <c r="AC34" s="361"/>
      <c r="AD34" s="361"/>
      <c r="AE34" s="361"/>
      <c r="AF34" s="361"/>
      <c r="AG34" s="361"/>
      <c r="AH34" s="361"/>
      <c r="AI34" s="361"/>
      <c r="AJ34" s="361"/>
      <c r="AK34" s="361"/>
      <c r="AL34" s="361"/>
      <c r="AM34" s="361"/>
      <c r="AN34" s="361"/>
      <c r="AO34" s="361"/>
      <c r="AP34" s="23"/>
      <c r="AQ34" s="46"/>
      <c r="AR34" s="25"/>
      <c r="AS34" s="25"/>
      <c r="AT34" s="25"/>
      <c r="AU34" s="25"/>
      <c r="AV34" s="25"/>
      <c r="AW34" s="25"/>
      <c r="AX34" s="25"/>
      <c r="AY34" s="25"/>
      <c r="AZ34" s="25"/>
      <c r="BA34" s="25"/>
      <c r="BB34" s="25"/>
      <c r="BC34" s="25"/>
      <c r="BD34" s="25"/>
      <c r="BE34" s="25"/>
      <c r="BF34" s="25"/>
      <c r="BG34" s="47"/>
      <c r="BH34" s="23"/>
      <c r="BI34" s="23"/>
    </row>
    <row r="35" spans="1:64" ht="24" customHeight="1">
      <c r="A35" s="23"/>
      <c r="C35" s="23"/>
      <c r="D35" s="23"/>
      <c r="E35" s="46"/>
      <c r="F35" s="25"/>
      <c r="G35" s="25"/>
      <c r="H35" s="25"/>
      <c r="I35" s="25"/>
      <c r="J35" s="26"/>
      <c r="K35" s="26"/>
      <c r="L35" s="26"/>
      <c r="M35" s="26"/>
      <c r="N35" s="26"/>
      <c r="O35" s="26"/>
      <c r="P35" s="25"/>
      <c r="Q35" s="25"/>
      <c r="R35" s="25"/>
      <c r="S35" s="25"/>
      <c r="T35" s="25"/>
      <c r="U35" s="47"/>
      <c r="V35" s="23"/>
      <c r="W35" s="282"/>
      <c r="X35" s="282"/>
      <c r="Y35" s="643"/>
      <c r="Z35" s="359"/>
      <c r="AA35" s="282"/>
      <c r="AB35" s="1070" t="s">
        <v>755</v>
      </c>
      <c r="AC35" s="1070"/>
      <c r="AD35" s="1070"/>
      <c r="AE35" s="1070"/>
      <c r="AF35" s="1070"/>
      <c r="AG35" s="187"/>
      <c r="AH35" s="187"/>
      <c r="AI35" s="187"/>
      <c r="AJ35" s="187"/>
      <c r="AK35" s="282"/>
      <c r="AL35" s="282"/>
      <c r="AM35" s="187"/>
      <c r="AN35" s="187"/>
      <c r="AO35" s="187"/>
      <c r="AP35" s="23"/>
      <c r="AQ35" s="46"/>
      <c r="AR35" s="25"/>
      <c r="AS35" s="25"/>
      <c r="AT35" s="25"/>
      <c r="AU35" s="1263">
        <f>AG16</f>
        <v>0</v>
      </c>
      <c r="AV35" s="25"/>
      <c r="AW35" s="25"/>
      <c r="AX35" s="25"/>
      <c r="AY35" s="25"/>
      <c r="AZ35" s="1263">
        <f>AG17</f>
        <v>0</v>
      </c>
      <c r="BA35" s="25"/>
      <c r="BB35" s="25"/>
      <c r="BC35" s="25"/>
      <c r="BD35" s="1263">
        <f>AG18</f>
        <v>0</v>
      </c>
      <c r="BE35" s="25"/>
      <c r="BF35" s="25"/>
      <c r="BG35" s="47"/>
      <c r="BH35" s="23"/>
      <c r="BI35" s="23"/>
    </row>
    <row r="36" spans="1:64" ht="15" customHeight="1">
      <c r="A36" s="23"/>
      <c r="C36" s="23"/>
      <c r="D36" s="23"/>
      <c r="E36" s="46"/>
      <c r="F36" s="25"/>
      <c r="G36" s="25"/>
      <c r="H36" s="25"/>
      <c r="I36" s="25"/>
      <c r="J36" s="26"/>
      <c r="K36" s="26"/>
      <c r="L36" s="26"/>
      <c r="M36" s="26"/>
      <c r="N36" s="26"/>
      <c r="O36" s="26"/>
      <c r="P36" s="25"/>
      <c r="Q36" s="25"/>
      <c r="R36" s="25"/>
      <c r="S36" s="25"/>
      <c r="T36" s="25"/>
      <c r="U36" s="47"/>
      <c r="V36" s="23"/>
      <c r="W36" s="282"/>
      <c r="X36" s="282"/>
      <c r="Y36" s="643"/>
      <c r="Z36" s="359"/>
      <c r="AA36" s="23"/>
      <c r="AB36" s="1070"/>
      <c r="AC36" s="1070"/>
      <c r="AD36" s="1070"/>
      <c r="AE36" s="1070"/>
      <c r="AF36" s="1070"/>
      <c r="AG36" s="282"/>
      <c r="AH36" s="282"/>
      <c r="AI36" s="282"/>
      <c r="AJ36" s="282"/>
      <c r="AK36" s="282"/>
      <c r="AL36" s="282"/>
      <c r="AM36" s="282"/>
      <c r="AN36" s="282"/>
      <c r="AO36" s="187"/>
      <c r="AP36" s="23"/>
      <c r="AQ36" s="46"/>
      <c r="AR36" s="25"/>
      <c r="AS36" s="25"/>
      <c r="AT36" s="25"/>
      <c r="AU36" s="1264"/>
      <c r="AV36" s="25"/>
      <c r="AW36" s="25"/>
      <c r="AX36" s="25"/>
      <c r="AY36" s="25"/>
      <c r="AZ36" s="1264"/>
      <c r="BA36" s="25"/>
      <c r="BB36" s="25"/>
      <c r="BC36" s="25"/>
      <c r="BD36" s="1264"/>
      <c r="BE36" s="25"/>
      <c r="BF36" s="25"/>
      <c r="BG36" s="47"/>
      <c r="BH36" s="23"/>
      <c r="BI36" s="23"/>
    </row>
    <row r="37" spans="1:64" ht="38.25" customHeight="1">
      <c r="A37" s="23"/>
      <c r="C37" s="23"/>
      <c r="D37" s="23"/>
      <c r="E37" s="46"/>
      <c r="F37" s="25"/>
      <c r="G37" s="25"/>
      <c r="H37" s="25"/>
      <c r="I37" s="25"/>
      <c r="J37" s="26"/>
      <c r="K37" s="26"/>
      <c r="L37" s="26"/>
      <c r="M37" s="26"/>
      <c r="N37" s="26"/>
      <c r="O37" s="26"/>
      <c r="P37" s="25"/>
      <c r="Q37" s="25"/>
      <c r="R37" s="25"/>
      <c r="S37" s="25"/>
      <c r="T37" s="25"/>
      <c r="U37" s="47"/>
      <c r="V37" s="23"/>
      <c r="W37" s="282"/>
      <c r="X37" s="356"/>
      <c r="Y37" s="643"/>
      <c r="Z37" s="359"/>
      <c r="AA37" s="23"/>
      <c r="AB37" s="1070"/>
      <c r="AC37" s="1070"/>
      <c r="AD37" s="1070"/>
      <c r="AE37" s="1070"/>
      <c r="AF37" s="1070"/>
      <c r="AG37" s="310"/>
      <c r="AH37" s="306"/>
      <c r="AI37" s="306"/>
      <c r="AJ37" s="307"/>
      <c r="AK37" s="307"/>
      <c r="AL37" s="307"/>
      <c r="AM37" s="282"/>
      <c r="AN37" s="282"/>
      <c r="AO37" s="282"/>
      <c r="AP37" s="23"/>
      <c r="AQ37" s="46"/>
      <c r="AR37" s="25"/>
      <c r="AS37" s="25"/>
      <c r="AT37" s="25"/>
      <c r="AU37" s="1264"/>
      <c r="AV37" s="25"/>
      <c r="AW37" s="25"/>
      <c r="AX37" s="25"/>
      <c r="AY37" s="25"/>
      <c r="AZ37" s="1264"/>
      <c r="BA37" s="25"/>
      <c r="BB37" s="25"/>
      <c r="BC37" s="25"/>
      <c r="BD37" s="1264"/>
      <c r="BE37" s="25"/>
      <c r="BF37" s="25"/>
      <c r="BG37" s="47"/>
      <c r="BH37" s="23"/>
      <c r="BI37" s="23"/>
    </row>
    <row r="38" spans="1:64" ht="27.75" customHeight="1" thickBot="1">
      <c r="A38" s="23"/>
      <c r="C38" s="23"/>
      <c r="D38" s="23"/>
      <c r="E38" s="46"/>
      <c r="F38" s="25"/>
      <c r="G38" s="25"/>
      <c r="H38" s="25"/>
      <c r="I38" s="25"/>
      <c r="J38" s="26"/>
      <c r="K38" s="26"/>
      <c r="L38" s="26"/>
      <c r="M38" s="26"/>
      <c r="N38" s="26"/>
      <c r="O38" s="26"/>
      <c r="P38" s="25"/>
      <c r="Q38" s="25"/>
      <c r="R38" s="25"/>
      <c r="S38" s="25"/>
      <c r="T38" s="25"/>
      <c r="U38" s="47"/>
      <c r="V38" s="23"/>
      <c r="W38" s="282"/>
      <c r="X38" s="356"/>
      <c r="Y38" s="643"/>
      <c r="Z38" s="359"/>
      <c r="AA38" s="23"/>
      <c r="AB38" s="1070"/>
      <c r="AC38" s="1070"/>
      <c r="AD38" s="1070"/>
      <c r="AE38" s="1070"/>
      <c r="AF38" s="1070"/>
      <c r="AG38" s="310"/>
      <c r="AH38" s="306"/>
      <c r="AI38" s="306"/>
      <c r="AJ38" s="307"/>
      <c r="AK38" s="307"/>
      <c r="AL38" s="307"/>
      <c r="AM38" s="282"/>
      <c r="AN38" s="282"/>
      <c r="AO38" s="282"/>
      <c r="AP38" s="23"/>
      <c r="AQ38" s="46"/>
      <c r="AR38" s="25"/>
      <c r="AS38" s="25"/>
      <c r="AT38" s="25"/>
      <c r="AU38" s="1265"/>
      <c r="AV38" s="25"/>
      <c r="AW38" s="25"/>
      <c r="AX38" s="25"/>
      <c r="AY38" s="25"/>
      <c r="AZ38" s="1265"/>
      <c r="BA38" s="25"/>
      <c r="BB38" s="25"/>
      <c r="BC38" s="25"/>
      <c r="BD38" s="1265"/>
      <c r="BE38" s="25"/>
      <c r="BF38" s="25"/>
      <c r="BG38" s="47"/>
      <c r="BH38" s="23"/>
      <c r="BI38" s="23"/>
    </row>
    <row r="39" spans="1:64" ht="38.25" customHeight="1">
      <c r="A39" s="23"/>
      <c r="C39" s="23"/>
      <c r="D39" s="23"/>
      <c r="E39" s="46"/>
      <c r="F39" s="25"/>
      <c r="G39" s="25"/>
      <c r="H39" s="25"/>
      <c r="I39" s="25"/>
      <c r="J39" s="26"/>
      <c r="K39" s="26"/>
      <c r="L39" s="26"/>
      <c r="M39" s="26"/>
      <c r="N39" s="26"/>
      <c r="O39" s="26"/>
      <c r="P39" s="25"/>
      <c r="Q39" s="25"/>
      <c r="R39" s="25"/>
      <c r="S39" s="25"/>
      <c r="T39" s="25"/>
      <c r="U39" s="47"/>
      <c r="V39" s="23"/>
      <c r="W39" s="282"/>
      <c r="X39" s="357"/>
      <c r="Y39" s="643"/>
      <c r="Z39" s="359"/>
      <c r="AA39" s="23"/>
      <c r="AB39" s="1070"/>
      <c r="AC39" s="1070"/>
      <c r="AD39" s="1070"/>
      <c r="AE39" s="1070"/>
      <c r="AF39" s="1070"/>
      <c r="AG39" s="305"/>
      <c r="AH39" s="304"/>
      <c r="AI39" s="309"/>
      <c r="AJ39" s="308"/>
      <c r="AK39" s="308"/>
      <c r="AL39" s="308"/>
      <c r="AM39" s="282"/>
      <c r="AN39" s="282"/>
      <c r="AO39" s="282"/>
      <c r="AP39" s="23"/>
      <c r="AQ39" s="46"/>
      <c r="AR39" s="25"/>
      <c r="AS39" s="25"/>
      <c r="AT39" s="25"/>
      <c r="AU39" s="25"/>
      <c r="AV39" s="25"/>
      <c r="AW39" s="25"/>
      <c r="AX39" s="25"/>
      <c r="AY39" s="25"/>
      <c r="AZ39" s="25"/>
      <c r="BA39" s="25"/>
      <c r="BB39" s="25"/>
      <c r="BC39" s="25"/>
      <c r="BD39" s="25"/>
      <c r="BE39" s="25"/>
      <c r="BF39" s="25"/>
      <c r="BG39" s="47"/>
      <c r="BH39" s="23"/>
      <c r="BI39" s="23"/>
    </row>
    <row r="40" spans="1:64" ht="27" customHeight="1">
      <c r="A40" s="23"/>
      <c r="C40" s="23"/>
      <c r="D40" s="23"/>
      <c r="E40" s="46"/>
      <c r="F40" s="25"/>
      <c r="G40" s="25"/>
      <c r="H40" s="25"/>
      <c r="I40" s="25"/>
      <c r="J40" s="26"/>
      <c r="K40" s="26"/>
      <c r="L40" s="26"/>
      <c r="M40" s="26"/>
      <c r="N40" s="26"/>
      <c r="O40" s="26"/>
      <c r="P40" s="25"/>
      <c r="Q40" s="25"/>
      <c r="R40" s="25"/>
      <c r="S40" s="25"/>
      <c r="T40" s="25"/>
      <c r="U40" s="47"/>
      <c r="V40" s="23"/>
      <c r="W40" s="282"/>
      <c r="X40" s="357"/>
      <c r="Y40" s="643"/>
      <c r="Z40" s="359"/>
      <c r="AA40" s="23"/>
      <c r="AB40" s="1070"/>
      <c r="AC40" s="1070"/>
      <c r="AD40" s="1070"/>
      <c r="AE40" s="1070"/>
      <c r="AF40" s="1070"/>
      <c r="AG40" s="305"/>
      <c r="AH40" s="304"/>
      <c r="AI40" s="309"/>
      <c r="AJ40" s="308"/>
      <c r="AK40" s="308"/>
      <c r="AL40" s="308"/>
      <c r="AM40" s="282"/>
      <c r="AN40" s="282"/>
      <c r="AO40" s="282"/>
      <c r="AP40" s="23"/>
      <c r="AQ40" s="46"/>
      <c r="AR40" s="25"/>
      <c r="AS40" s="25"/>
      <c r="AT40" s="25"/>
      <c r="AU40" s="25"/>
      <c r="AV40" s="25"/>
      <c r="AW40" s="25"/>
      <c r="AX40" s="25"/>
      <c r="AY40" s="25"/>
      <c r="AZ40" s="25"/>
      <c r="BA40" s="25"/>
      <c r="BB40" s="25"/>
      <c r="BC40" s="25"/>
      <c r="BD40" s="25"/>
      <c r="BE40" s="25"/>
      <c r="BF40" s="25"/>
      <c r="BG40" s="47"/>
      <c r="BH40" s="23"/>
      <c r="BI40" s="23"/>
    </row>
    <row r="41" spans="1:64" ht="36.75" customHeight="1">
      <c r="A41" s="23"/>
      <c r="C41" s="23"/>
      <c r="D41" s="23"/>
      <c r="E41" s="46"/>
      <c r="F41" s="25"/>
      <c r="G41" s="25"/>
      <c r="H41" s="25"/>
      <c r="I41" s="25"/>
      <c r="J41" s="26"/>
      <c r="K41" s="26"/>
      <c r="L41" s="26"/>
      <c r="M41" s="26"/>
      <c r="N41" s="26"/>
      <c r="O41" s="26"/>
      <c r="P41" s="25"/>
      <c r="Q41" s="1237" t="s">
        <v>557</v>
      </c>
      <c r="R41" s="1237"/>
      <c r="S41" s="1238" t="s">
        <v>558</v>
      </c>
      <c r="T41" s="1238"/>
      <c r="U41" s="47"/>
      <c r="V41" s="23"/>
      <c r="W41" s="282"/>
      <c r="X41" s="357"/>
      <c r="Y41" s="643"/>
      <c r="Z41" s="359"/>
      <c r="AA41" s="23"/>
      <c r="AB41" s="645"/>
      <c r="AC41" s="646"/>
      <c r="AD41" s="647"/>
      <c r="AE41" s="646"/>
      <c r="AF41" s="648"/>
      <c r="AG41" s="305"/>
      <c r="AH41" s="304"/>
      <c r="AI41" s="309"/>
      <c r="AJ41" s="308"/>
      <c r="AK41" s="308"/>
      <c r="AL41" s="308"/>
      <c r="AM41" s="282"/>
      <c r="AN41" s="282"/>
      <c r="AO41" s="282"/>
      <c r="AP41" s="23"/>
      <c r="AQ41" s="46"/>
      <c r="AR41" s="25"/>
      <c r="AS41" s="25"/>
      <c r="AT41" s="25"/>
      <c r="AU41" s="1266">
        <f>AG19</f>
        <v>0</v>
      </c>
      <c r="AV41" s="25"/>
      <c r="AW41" s="25"/>
      <c r="AX41" s="25"/>
      <c r="AY41" s="25"/>
      <c r="AZ41" s="1266">
        <f>AG20</f>
        <v>0</v>
      </c>
      <c r="BA41" s="25"/>
      <c r="BB41" s="25"/>
      <c r="BC41" s="25"/>
      <c r="BD41" s="1266">
        <f>AG21</f>
        <v>0</v>
      </c>
      <c r="BE41" s="25"/>
      <c r="BF41" s="25"/>
      <c r="BG41" s="47"/>
      <c r="BH41" s="23"/>
      <c r="BI41" s="23"/>
    </row>
    <row r="42" spans="1:64" ht="33.75" customHeight="1" thickBot="1">
      <c r="A42" s="23"/>
      <c r="C42" s="23"/>
      <c r="D42" s="23"/>
      <c r="E42" s="46"/>
      <c r="F42" s="25"/>
      <c r="G42" s="25"/>
      <c r="H42" s="25"/>
      <c r="I42" s="25"/>
      <c r="J42" s="26"/>
      <c r="K42" s="26"/>
      <c r="L42" s="26"/>
      <c r="M42" s="26"/>
      <c r="N42" s="26"/>
      <c r="O42" s="26"/>
      <c r="P42" s="25"/>
      <c r="Q42" s="25"/>
      <c r="R42" s="25"/>
      <c r="S42" s="25"/>
      <c r="T42" s="25"/>
      <c r="U42" s="47"/>
      <c r="V42" s="23"/>
      <c r="W42" s="282"/>
      <c r="X42" s="357"/>
      <c r="Y42" s="643"/>
      <c r="Z42" s="359"/>
      <c r="AA42" s="23"/>
      <c r="AB42" s="645"/>
      <c r="AC42" s="646"/>
      <c r="AD42" s="647"/>
      <c r="AE42" s="646"/>
      <c r="AF42" s="648"/>
      <c r="AG42" s="305"/>
      <c r="AH42" s="304"/>
      <c r="AI42" s="309"/>
      <c r="AJ42" s="308"/>
      <c r="AK42" s="308"/>
      <c r="AL42" s="308"/>
      <c r="AM42" s="282"/>
      <c r="AN42" s="282"/>
      <c r="AO42" s="282"/>
      <c r="AP42" s="23"/>
      <c r="AQ42" s="46"/>
      <c r="AR42" s="25"/>
      <c r="AS42" s="25"/>
      <c r="AT42" s="25"/>
      <c r="AU42" s="1266"/>
      <c r="AV42" s="25"/>
      <c r="AW42" s="25"/>
      <c r="AX42" s="25"/>
      <c r="AY42" s="25"/>
      <c r="AZ42" s="1266"/>
      <c r="BA42" s="25"/>
      <c r="BB42" s="25"/>
      <c r="BC42" s="25"/>
      <c r="BD42" s="1266"/>
      <c r="BE42" s="25"/>
      <c r="BF42" s="25"/>
      <c r="BG42" s="47"/>
      <c r="BH42" s="23"/>
      <c r="BI42" s="23"/>
    </row>
    <row r="43" spans="1:64" ht="73.5" customHeight="1" thickBot="1">
      <c r="A43" s="23"/>
      <c r="C43" s="23"/>
      <c r="D43" s="23"/>
      <c r="E43" s="1195" t="s">
        <v>654</v>
      </c>
      <c r="F43" s="1196"/>
      <c r="G43" s="1196"/>
      <c r="H43" s="1196"/>
      <c r="I43" s="1196"/>
      <c r="J43" s="1196"/>
      <c r="K43" s="1196"/>
      <c r="L43" s="1171" t="s">
        <v>649</v>
      </c>
      <c r="M43" s="1172"/>
      <c r="N43" s="1172"/>
      <c r="O43" s="1172"/>
      <c r="P43" s="1173"/>
      <c r="Q43" s="1174" t="s">
        <v>650</v>
      </c>
      <c r="R43" s="1175"/>
      <c r="S43" s="1175"/>
      <c r="T43" s="1176"/>
      <c r="U43" s="180" t="s">
        <v>651</v>
      </c>
      <c r="V43" s="23"/>
      <c r="W43" s="282"/>
      <c r="X43" s="357"/>
      <c r="Y43" s="643"/>
      <c r="Z43" s="359"/>
      <c r="AA43" s="23"/>
      <c r="AB43" s="649"/>
      <c r="AC43" s="656" t="s">
        <v>193</v>
      </c>
      <c r="AD43" s="659">
        <f xml:space="preserve"> COUNTIF(F45:F61,AC43)</f>
        <v>1</v>
      </c>
      <c r="AE43" s="650"/>
      <c r="AF43" s="648"/>
      <c r="AG43" s="425"/>
      <c r="AH43" s="304"/>
      <c r="AI43" s="309"/>
      <c r="AJ43" s="308"/>
      <c r="AK43" s="308"/>
      <c r="AL43" s="308"/>
      <c r="AM43" s="282"/>
      <c r="AN43" s="282"/>
      <c r="AO43" s="282"/>
      <c r="AP43" s="23"/>
      <c r="AQ43" s="46"/>
      <c r="AR43" s="25"/>
      <c r="AS43" s="25"/>
      <c r="AT43" s="25"/>
      <c r="AU43" s="423"/>
      <c r="AV43" s="25"/>
      <c r="AW43" s="25"/>
      <c r="AX43" s="25"/>
      <c r="AY43" s="25"/>
      <c r="AZ43" s="25"/>
      <c r="BA43" s="25"/>
      <c r="BB43" s="25"/>
      <c r="BC43" s="25"/>
      <c r="BD43" s="25"/>
      <c r="BE43" s="25"/>
      <c r="BF43" s="25"/>
      <c r="BG43" s="47"/>
      <c r="BH43" s="23"/>
      <c r="BI43" s="23"/>
    </row>
    <row r="44" spans="1:64" ht="96" customHeight="1">
      <c r="A44" s="23"/>
      <c r="C44" s="23"/>
      <c r="D44" s="23"/>
      <c r="E44" s="210" t="s">
        <v>644</v>
      </c>
      <c r="F44" s="210" t="s">
        <v>190</v>
      </c>
      <c r="G44" s="210" t="s">
        <v>645</v>
      </c>
      <c r="H44" s="210" t="s">
        <v>642</v>
      </c>
      <c r="I44" s="210" t="s">
        <v>641</v>
      </c>
      <c r="J44" s="210" t="s">
        <v>643</v>
      </c>
      <c r="K44" s="211" t="s">
        <v>646</v>
      </c>
      <c r="L44" s="168" t="s">
        <v>332</v>
      </c>
      <c r="M44" s="166" t="s">
        <v>333</v>
      </c>
      <c r="N44" s="167" t="s">
        <v>334</v>
      </c>
      <c r="O44" s="167" t="s">
        <v>648</v>
      </c>
      <c r="P44" s="169" t="s">
        <v>653</v>
      </c>
      <c r="Q44" s="389" t="s">
        <v>656</v>
      </c>
      <c r="R44" s="390" t="s">
        <v>655</v>
      </c>
      <c r="S44" s="390" t="s">
        <v>335</v>
      </c>
      <c r="T44" s="391" t="s">
        <v>336</v>
      </c>
      <c r="U44" s="181" t="s">
        <v>652</v>
      </c>
      <c r="V44" s="23"/>
      <c r="W44" s="282"/>
      <c r="X44" s="357"/>
      <c r="Y44" s="644"/>
      <c r="Z44" s="359"/>
      <c r="AA44" s="23"/>
      <c r="AB44" s="651"/>
      <c r="AC44" s="657" t="s">
        <v>346</v>
      </c>
      <c r="AD44" s="660">
        <f xml:space="preserve"> COUNTIF(F45:F61,AC44)</f>
        <v>1</v>
      </c>
      <c r="AE44" s="652"/>
      <c r="AF44" s="652"/>
      <c r="AG44" s="23"/>
      <c r="AH44" s="23"/>
      <c r="AI44" s="309"/>
      <c r="AJ44" s="308"/>
      <c r="AK44" s="308"/>
      <c r="AL44" s="308"/>
      <c r="AM44" s="282"/>
      <c r="AN44" s="282"/>
      <c r="AO44" s="282"/>
      <c r="AP44" s="23"/>
      <c r="AQ44" s="46"/>
      <c r="AR44" s="25"/>
      <c r="AS44" s="25"/>
      <c r="AT44" s="25"/>
      <c r="AU44" s="25"/>
      <c r="AV44" s="25"/>
      <c r="AW44" s="25"/>
      <c r="AX44" s="25"/>
      <c r="AY44" s="25"/>
      <c r="AZ44" s="424">
        <f>AG23</f>
        <v>0</v>
      </c>
      <c r="BA44" s="25"/>
      <c r="BB44" s="25"/>
      <c r="BC44" s="25"/>
      <c r="BD44" s="25"/>
      <c r="BE44" s="25"/>
      <c r="BF44" s="25"/>
      <c r="BG44" s="47"/>
      <c r="BH44" s="23"/>
      <c r="BI44" s="23"/>
    </row>
    <row r="45" spans="1:64" ht="96" customHeight="1" thickBot="1">
      <c r="A45" s="23"/>
      <c r="C45" s="23"/>
      <c r="D45" s="23"/>
      <c r="E45" s="84" t="str">
        <f>+IF('Formato Formulación CSS'!N80=0,"",'Formato Formulación CSS'!N80)</f>
        <v>R1A1</v>
      </c>
      <c r="F45" s="206" t="str">
        <f>+IF('Formato Formulación CSS'!O80=0,"",'Formato Formulación CSS'!O80)</f>
        <v>Misión de Alto Nivel</v>
      </c>
      <c r="G45" s="206" t="str">
        <f>+IF('Formato Formulación CSS'!Q80=0,"",'Formato Formulación CSS'!Q80)</f>
        <v/>
      </c>
      <c r="H45" s="207">
        <v>43423</v>
      </c>
      <c r="I45" s="208" t="str">
        <f>TEXT(H45,"mmmm")</f>
        <v>noviembre</v>
      </c>
      <c r="J45" s="207">
        <v>43184</v>
      </c>
      <c r="K45" s="209" t="str">
        <f>+IF('Formato Formulación CSS'!V113=0,"",'Formato Formulación CSS'!V113)</f>
        <v/>
      </c>
      <c r="L45" s="170">
        <v>150</v>
      </c>
      <c r="M45" s="158">
        <v>200</v>
      </c>
      <c r="N45" s="158">
        <v>100</v>
      </c>
      <c r="O45" s="158">
        <v>0</v>
      </c>
      <c r="P45" s="171">
        <f>L45+M45+N45+O45</f>
        <v>450</v>
      </c>
      <c r="Q45" s="176">
        <v>3</v>
      </c>
      <c r="R45" s="161">
        <f>250000/3000</f>
        <v>83.333333333333329</v>
      </c>
      <c r="S45" s="161">
        <v>4</v>
      </c>
      <c r="T45" s="177">
        <f t="shared" ref="T45:T55" si="2">Q45*R45*S45</f>
        <v>1000</v>
      </c>
      <c r="U45" s="182">
        <f t="shared" ref="U45:U55" si="3">P45+T45</f>
        <v>1450</v>
      </c>
      <c r="V45" s="23"/>
      <c r="W45" s="282"/>
      <c r="X45" s="357"/>
      <c r="Y45" s="644"/>
      <c r="Z45" s="359"/>
      <c r="AA45" s="641"/>
      <c r="AB45" s="653"/>
      <c r="AC45" s="657" t="s">
        <v>194</v>
      </c>
      <c r="AD45" s="661">
        <f xml:space="preserve"> COUNTIF(F45:F61,AC45)</f>
        <v>1</v>
      </c>
      <c r="AE45" s="652"/>
      <c r="AF45" s="652"/>
      <c r="AG45" s="23"/>
      <c r="AH45" s="23"/>
      <c r="AI45" s="309"/>
      <c r="AJ45" s="308"/>
      <c r="AK45" s="308"/>
      <c r="AL45" s="308"/>
      <c r="AM45" s="282"/>
      <c r="AN45" s="282"/>
      <c r="AO45" s="282"/>
      <c r="AP45" s="23"/>
      <c r="AQ45" s="48"/>
      <c r="AR45" s="49"/>
      <c r="AS45" s="49"/>
      <c r="AT45" s="49"/>
      <c r="AU45" s="49"/>
      <c r="AV45" s="49"/>
      <c r="AW45" s="49"/>
      <c r="AX45" s="49"/>
      <c r="AY45" s="49"/>
      <c r="AZ45" s="49"/>
      <c r="BA45" s="49"/>
      <c r="BB45" s="49"/>
      <c r="BC45" s="49"/>
      <c r="BD45" s="49"/>
      <c r="BE45" s="49"/>
      <c r="BF45" s="49"/>
      <c r="BG45" s="50"/>
      <c r="BH45" s="23"/>
      <c r="BI45" s="23"/>
    </row>
    <row r="46" spans="1:64" ht="96" customHeight="1">
      <c r="A46" s="23"/>
      <c r="C46" s="23"/>
      <c r="D46" s="23"/>
      <c r="E46" s="84" t="str">
        <f>+IF('Formato Formulación CSS'!N81=0,"",'Formato Formulación CSS'!N81)</f>
        <v>R1A2</v>
      </c>
      <c r="F46" s="206" t="str">
        <f>+IF('Formato Formulación CSS'!O81=0,"",'Formato Formulación CSS'!O81)</f>
        <v>Visita Exploratoria</v>
      </c>
      <c r="G46" s="206" t="str">
        <f>+IF('Formato Formulación CSS'!Q81=0,"",'Formato Formulación CSS'!Q81)</f>
        <v/>
      </c>
      <c r="H46" s="207">
        <v>43424</v>
      </c>
      <c r="I46" s="208" t="str">
        <f t="shared" ref="I46:I51" si="4">TEXT(H46,"mmmm")</f>
        <v>noviembre</v>
      </c>
      <c r="J46" s="207">
        <v>43185</v>
      </c>
      <c r="K46" s="209" t="str">
        <f>+IF('Formato Formulación CSS'!V120=0,"",'Formato Formulación CSS'!V120)</f>
        <v/>
      </c>
      <c r="L46" s="172">
        <v>200</v>
      </c>
      <c r="M46" s="159">
        <v>300</v>
      </c>
      <c r="N46" s="159">
        <v>100</v>
      </c>
      <c r="O46" s="163">
        <v>0</v>
      </c>
      <c r="P46" s="173">
        <f>L46+M46+N46</f>
        <v>600</v>
      </c>
      <c r="Q46" s="175">
        <v>4</v>
      </c>
      <c r="R46" s="160">
        <f>150000/3000</f>
        <v>50</v>
      </c>
      <c r="S46" s="160">
        <v>3</v>
      </c>
      <c r="T46" s="178">
        <f t="shared" si="2"/>
        <v>600</v>
      </c>
      <c r="U46" s="183">
        <f t="shared" si="3"/>
        <v>1200</v>
      </c>
      <c r="V46" s="23"/>
      <c r="W46" s="282"/>
      <c r="X46" s="357"/>
      <c r="Y46" s="644"/>
      <c r="Z46" s="359"/>
      <c r="AA46" s="641"/>
      <c r="AB46" s="653"/>
      <c r="AC46" s="657" t="s">
        <v>195</v>
      </c>
      <c r="AD46" s="659">
        <f xml:space="preserve"> COUNTIF(F45:F61,AC46)</f>
        <v>1</v>
      </c>
      <c r="AE46" s="652"/>
      <c r="AF46" s="652"/>
      <c r="AG46" s="23"/>
      <c r="AH46" s="23"/>
      <c r="AI46" s="309"/>
      <c r="AJ46" s="308"/>
      <c r="AK46" s="308"/>
      <c r="AL46" s="308"/>
      <c r="AM46" s="282"/>
      <c r="AN46" s="282"/>
      <c r="AO46" s="282"/>
      <c r="AP46" s="23"/>
      <c r="AQ46" s="23"/>
      <c r="AR46" s="23"/>
      <c r="AS46" s="23"/>
      <c r="AT46" s="23"/>
      <c r="AU46" s="23"/>
      <c r="AV46" s="23"/>
      <c r="AW46" s="23"/>
      <c r="AX46" s="23"/>
      <c r="AY46" s="23"/>
      <c r="AZ46" s="23"/>
      <c r="BA46" s="23"/>
      <c r="BB46" s="23"/>
      <c r="BC46" s="23"/>
      <c r="BD46" s="23"/>
      <c r="BE46" s="23"/>
      <c r="BF46" s="23"/>
      <c r="BG46" s="23"/>
      <c r="BH46" s="23"/>
      <c r="BI46" s="23"/>
    </row>
    <row r="47" spans="1:64" ht="96" customHeight="1">
      <c r="A47" s="23"/>
      <c r="C47" s="23"/>
      <c r="D47" s="23"/>
      <c r="E47" s="84" t="str">
        <f>+IF('Formato Formulación CSS'!N82=0,"",'Formato Formulación CSS'!N82)</f>
        <v>R1A3</v>
      </c>
      <c r="F47" s="206" t="str">
        <f>+IF('Formato Formulación CSS'!O82=0,"",'Formato Formulación CSS'!O82)</f>
        <v>Conferencia</v>
      </c>
      <c r="G47" s="206" t="str">
        <f>+IF('Formato Formulación CSS'!Q82=0,"",'Formato Formulación CSS'!Q82)</f>
        <v/>
      </c>
      <c r="H47" s="207">
        <v>43425</v>
      </c>
      <c r="I47" s="208" t="str">
        <f t="shared" si="4"/>
        <v>noviembre</v>
      </c>
      <c r="J47" s="207">
        <v>43186</v>
      </c>
      <c r="K47" s="209" t="str">
        <f>+IF('Formato Formulación CSS'!V127=0,"",'Formato Formulación CSS'!V127)</f>
        <v/>
      </c>
      <c r="L47" s="170">
        <v>150</v>
      </c>
      <c r="M47" s="158">
        <v>150</v>
      </c>
      <c r="N47" s="158">
        <v>100</v>
      </c>
      <c r="O47" s="158">
        <v>0</v>
      </c>
      <c r="P47" s="171">
        <f>L47+M47+N47</f>
        <v>400</v>
      </c>
      <c r="Q47" s="176">
        <v>3</v>
      </c>
      <c r="R47" s="161">
        <f>200000/3000</f>
        <v>66.666666666666671</v>
      </c>
      <c r="S47" s="161">
        <v>9</v>
      </c>
      <c r="T47" s="177">
        <f t="shared" si="2"/>
        <v>1800</v>
      </c>
      <c r="U47" s="182">
        <f t="shared" si="3"/>
        <v>2200</v>
      </c>
      <c r="V47" s="23"/>
      <c r="W47" s="282"/>
      <c r="X47" s="357"/>
      <c r="Y47" s="288"/>
      <c r="Z47" s="23"/>
      <c r="AA47" s="641"/>
      <c r="AB47" s="654"/>
      <c r="AC47" s="657" t="s">
        <v>196</v>
      </c>
      <c r="AD47" s="662">
        <f xml:space="preserve"> COUNTIF(F45:F61,AC47)</f>
        <v>1</v>
      </c>
      <c r="AE47" s="652"/>
      <c r="AF47" s="652"/>
      <c r="AG47" s="23"/>
      <c r="AH47" s="23"/>
      <c r="AI47" s="309"/>
      <c r="AJ47" s="308"/>
      <c r="AK47" s="308"/>
      <c r="AL47" s="308"/>
      <c r="AM47" s="282"/>
      <c r="AN47" s="282"/>
      <c r="AO47" s="282"/>
      <c r="AP47" s="23"/>
      <c r="AQ47" s="23"/>
      <c r="AR47" s="23"/>
      <c r="AS47" s="23"/>
      <c r="AU47" s="23"/>
      <c r="AV47" s="23"/>
      <c r="AW47" s="23"/>
      <c r="AX47" s="23"/>
      <c r="AY47" s="23"/>
      <c r="AZ47" s="23"/>
      <c r="BA47" s="23"/>
      <c r="BB47" s="23"/>
      <c r="BC47" s="23"/>
      <c r="BD47" s="23"/>
      <c r="BE47" s="23"/>
      <c r="BI47" s="23"/>
      <c r="BJ47" s="23"/>
      <c r="BK47" s="23"/>
      <c r="BL47" s="23"/>
    </row>
    <row r="48" spans="1:64" ht="96" customHeight="1">
      <c r="A48" s="23"/>
      <c r="C48" s="23"/>
      <c r="D48" s="23"/>
      <c r="E48" s="84" t="str">
        <f>+IF('Formato Formulación CSS'!N83=0,"",'Formato Formulación CSS'!N83)</f>
        <v>R1A4</v>
      </c>
      <c r="F48" s="206" t="str">
        <f>+IF('Formato Formulación CSS'!O83=0,"",'Formato Formulación CSS'!O83)</f>
        <v>Foro</v>
      </c>
      <c r="G48" s="206" t="str">
        <f>+IF('Formato Formulación CSS'!Q83=0,"",'Formato Formulación CSS'!Q83)</f>
        <v/>
      </c>
      <c r="H48" s="207">
        <v>43425</v>
      </c>
      <c r="I48" s="208" t="str">
        <f t="shared" ref="I48" si="5">TEXT(H48,"mmmm")</f>
        <v>noviembre</v>
      </c>
      <c r="J48" s="207">
        <v>43186</v>
      </c>
      <c r="K48" s="209" t="str">
        <f>+IF('Formato Formulación CSS'!V134=0,"",'Formato Formulación CSS'!V134)</f>
        <v/>
      </c>
      <c r="L48" s="311">
        <v>150</v>
      </c>
      <c r="M48" s="163">
        <v>150</v>
      </c>
      <c r="N48" s="163">
        <v>100</v>
      </c>
      <c r="O48" s="163">
        <v>0</v>
      </c>
      <c r="P48" s="174">
        <f>L48+M48+N48</f>
        <v>400</v>
      </c>
      <c r="Q48" s="312">
        <v>3</v>
      </c>
      <c r="R48" s="313">
        <f>200000/3000</f>
        <v>66.666666666666671</v>
      </c>
      <c r="S48" s="313">
        <v>9</v>
      </c>
      <c r="T48" s="179">
        <f t="shared" ref="T48" si="6">Q48*R48*S48</f>
        <v>1800</v>
      </c>
      <c r="U48" s="184">
        <f t="shared" ref="U48" si="7">P48+T48</f>
        <v>2200</v>
      </c>
      <c r="V48" s="23"/>
      <c r="W48" s="282"/>
      <c r="X48" s="357"/>
      <c r="Y48" s="304"/>
      <c r="Z48" s="23"/>
      <c r="AA48" s="641"/>
      <c r="AB48" s="654"/>
      <c r="AC48" s="657" t="s">
        <v>197</v>
      </c>
      <c r="AD48" s="663">
        <f xml:space="preserve"> COUNTIF(F45:F61,AC48)</f>
        <v>1</v>
      </c>
      <c r="AE48" s="652"/>
      <c r="AF48" s="652"/>
      <c r="AG48" s="23"/>
      <c r="AH48" s="23"/>
      <c r="AI48" s="309"/>
      <c r="AJ48" s="308"/>
      <c r="AK48" s="308"/>
      <c r="AL48" s="308"/>
      <c r="AM48" s="282"/>
      <c r="AN48" s="282"/>
      <c r="AO48" s="282"/>
      <c r="AP48" s="23"/>
      <c r="AQ48" s="23"/>
      <c r="AR48" s="23"/>
      <c r="AS48" s="23"/>
      <c r="AU48" s="23"/>
      <c r="AV48" s="23"/>
      <c r="AW48" s="23"/>
      <c r="AX48" s="23"/>
      <c r="AY48" s="23"/>
      <c r="AZ48" s="23"/>
      <c r="BA48" s="23"/>
      <c r="BB48" s="23"/>
      <c r="BC48" s="23"/>
      <c r="BD48" s="23"/>
      <c r="BE48" s="23"/>
      <c r="BI48" s="23"/>
      <c r="BJ48" s="23"/>
      <c r="BK48" s="23"/>
      <c r="BL48" s="23"/>
    </row>
    <row r="49" spans="1:64" ht="96" customHeight="1">
      <c r="A49" s="23"/>
      <c r="C49" s="23"/>
      <c r="D49" s="23"/>
      <c r="E49" s="387" t="str">
        <f>+IF('Formato Formulación CSS'!N84=0,"",'Formato Formulación CSS'!N84)</f>
        <v>R2A1</v>
      </c>
      <c r="F49" s="206" t="str">
        <f>+IF('Formato Formulación CSS'!O84=0,"",'Formato Formulación CSS'!O84)</f>
        <v>Visita de experto</v>
      </c>
      <c r="G49" s="206" t="str">
        <f>+IF('Formato Formulación CSS'!Q84=0,"",'Formato Formulación CSS'!Q84)</f>
        <v/>
      </c>
      <c r="H49" s="207">
        <v>43426</v>
      </c>
      <c r="I49" s="208" t="str">
        <f t="shared" si="4"/>
        <v>noviembre</v>
      </c>
      <c r="J49" s="207">
        <v>43187</v>
      </c>
      <c r="K49" s="209" t="str">
        <f>+IF('Formato Formulación CSS'!V142=0,"",'Formato Formulación CSS'!V142)</f>
        <v/>
      </c>
      <c r="L49" s="314"/>
      <c r="M49" s="315"/>
      <c r="N49" s="315"/>
      <c r="O49" s="158">
        <v>0</v>
      </c>
      <c r="P49" s="171">
        <f t="shared" ref="P49:P55" si="8">L49+M49+N49</f>
        <v>0</v>
      </c>
      <c r="Q49" s="316"/>
      <c r="R49" s="317"/>
      <c r="S49" s="317"/>
      <c r="T49" s="177">
        <f t="shared" si="2"/>
        <v>0</v>
      </c>
      <c r="U49" s="182">
        <f t="shared" si="3"/>
        <v>0</v>
      </c>
      <c r="V49" s="23"/>
      <c r="W49" s="282"/>
      <c r="X49" s="357"/>
      <c r="Y49" s="205"/>
      <c r="Z49" s="23"/>
      <c r="AA49" s="641"/>
      <c r="AB49" s="655"/>
      <c r="AC49" s="657" t="s">
        <v>202</v>
      </c>
      <c r="AD49" s="664">
        <f xml:space="preserve"> COUNTIF(F45:F61,AC49)</f>
        <v>1</v>
      </c>
      <c r="AE49" s="652"/>
      <c r="AF49" s="652"/>
      <c r="AG49" s="23"/>
      <c r="AH49" s="23"/>
      <c r="AI49" s="309"/>
      <c r="AJ49" s="308"/>
      <c r="AK49" s="308"/>
      <c r="AL49" s="308"/>
      <c r="AM49" s="282"/>
      <c r="AN49" s="282"/>
      <c r="AO49" s="282"/>
      <c r="AP49" s="23"/>
      <c r="AQ49" s="23"/>
      <c r="AR49" s="23"/>
      <c r="AS49" s="23"/>
      <c r="AU49" s="23"/>
      <c r="AV49" s="23"/>
      <c r="AW49" s="23"/>
      <c r="AX49" s="23"/>
      <c r="AY49" s="23"/>
      <c r="AZ49" s="23"/>
      <c r="BA49" s="23"/>
      <c r="BB49" s="23"/>
      <c r="BC49" s="23"/>
      <c r="BD49" s="23"/>
      <c r="BE49" s="23"/>
      <c r="BI49" s="23"/>
      <c r="BJ49" s="23"/>
      <c r="BK49" s="23"/>
      <c r="BL49" s="23"/>
    </row>
    <row r="50" spans="1:64" ht="96" customHeight="1">
      <c r="A50" s="23"/>
      <c r="C50" s="23"/>
      <c r="D50" s="23"/>
      <c r="E50" s="387" t="str">
        <f>+IF('Formato Formulación CSS'!N85=0,"",'Formato Formulación CSS'!N85)</f>
        <v>R2A2</v>
      </c>
      <c r="F50" s="206" t="str">
        <f>+IF('Formato Formulación CSS'!O85=0,"",'Formato Formulación CSS'!O85)</f>
        <v>Taller</v>
      </c>
      <c r="G50" s="206" t="str">
        <f>+IF('Formato Formulación CSS'!Q85=0,"",'Formato Formulación CSS'!Q85)</f>
        <v/>
      </c>
      <c r="H50" s="207">
        <v>43427</v>
      </c>
      <c r="I50" s="208" t="str">
        <f t="shared" si="4"/>
        <v>noviembre</v>
      </c>
      <c r="J50" s="207">
        <v>43188</v>
      </c>
      <c r="K50" s="209" t="str">
        <f>+IF('Formato Formulación CSS'!V149=0,"",'Formato Formulación CSS'!V149)</f>
        <v/>
      </c>
      <c r="L50" s="311"/>
      <c r="M50" s="163"/>
      <c r="N50" s="163"/>
      <c r="O50" s="163">
        <v>0</v>
      </c>
      <c r="P50" s="174">
        <f t="shared" si="8"/>
        <v>0</v>
      </c>
      <c r="Q50" s="312"/>
      <c r="R50" s="313"/>
      <c r="S50" s="313"/>
      <c r="T50" s="179">
        <f t="shared" si="2"/>
        <v>0</v>
      </c>
      <c r="U50" s="184">
        <f t="shared" si="3"/>
        <v>0</v>
      </c>
      <c r="V50" s="23"/>
      <c r="W50" s="282"/>
      <c r="X50" s="357"/>
      <c r="Y50" s="205"/>
      <c r="Z50" s="23"/>
      <c r="AA50" s="641"/>
      <c r="AB50" s="655"/>
      <c r="AC50" s="657" t="s">
        <v>198</v>
      </c>
      <c r="AD50" s="665">
        <f xml:space="preserve"> COUNTIF(F45:F61,AC50)</f>
        <v>1</v>
      </c>
      <c r="AE50" s="652"/>
      <c r="AF50" s="652"/>
      <c r="AG50" s="23"/>
      <c r="AH50" s="23"/>
      <c r="AI50" s="309"/>
      <c r="AJ50" s="308"/>
      <c r="AK50" s="308"/>
      <c r="AL50" s="308"/>
      <c r="AM50" s="282"/>
      <c r="AN50" s="282"/>
      <c r="AO50" s="282"/>
      <c r="AP50" s="23"/>
      <c r="AQ50" s="23"/>
      <c r="AR50" s="23"/>
      <c r="AS50" s="23"/>
      <c r="AU50" s="23"/>
      <c r="AV50" s="23"/>
      <c r="AW50" s="23"/>
      <c r="AX50" s="23"/>
      <c r="AY50" s="23"/>
      <c r="AZ50" s="23"/>
      <c r="BA50" s="23"/>
      <c r="BB50" s="23"/>
      <c r="BC50" s="23"/>
      <c r="BD50" s="23"/>
      <c r="BE50" s="23"/>
      <c r="BI50" s="23"/>
      <c r="BJ50" s="23"/>
      <c r="BK50" s="23"/>
      <c r="BL50" s="23"/>
    </row>
    <row r="51" spans="1:64" ht="96" customHeight="1">
      <c r="A51" s="23"/>
      <c r="C51" s="23"/>
      <c r="D51" s="23"/>
      <c r="E51" s="387" t="str">
        <f>+IF('Formato Formulación CSS'!N86=0,"",'Formato Formulación CSS'!N86)</f>
        <v>R2A3</v>
      </c>
      <c r="F51" s="206" t="str">
        <f>+IF('Formato Formulación CSS'!O86=0,"",'Formato Formulación CSS'!O86)</f>
        <v>Curso</v>
      </c>
      <c r="G51" s="206" t="str">
        <f>+IF('Formato Formulación CSS'!Q86=0,"",'Formato Formulación CSS'!Q86)</f>
        <v/>
      </c>
      <c r="H51" s="207">
        <v>43428</v>
      </c>
      <c r="I51" s="208" t="str">
        <f t="shared" si="4"/>
        <v>noviembre</v>
      </c>
      <c r="J51" s="207">
        <v>43189</v>
      </c>
      <c r="K51" s="209" t="str">
        <f>+IF('Formato Formulación CSS'!V156=0,"",'Formato Formulación CSS'!V156)</f>
        <v/>
      </c>
      <c r="L51" s="314"/>
      <c r="M51" s="315"/>
      <c r="N51" s="315"/>
      <c r="O51" s="158">
        <v>0</v>
      </c>
      <c r="P51" s="171">
        <f t="shared" si="8"/>
        <v>0</v>
      </c>
      <c r="Q51" s="316"/>
      <c r="R51" s="317"/>
      <c r="S51" s="317"/>
      <c r="T51" s="177">
        <f t="shared" si="2"/>
        <v>0</v>
      </c>
      <c r="U51" s="182">
        <f t="shared" si="3"/>
        <v>0</v>
      </c>
      <c r="V51" s="23"/>
      <c r="W51" s="282"/>
      <c r="X51" s="358"/>
      <c r="Y51" s="288"/>
      <c r="Z51" s="288"/>
      <c r="AA51" s="641"/>
      <c r="AB51" s="655"/>
      <c r="AC51" s="657" t="s">
        <v>199</v>
      </c>
      <c r="AD51" s="661">
        <f t="shared" ref="AD51" si="9" xml:space="preserve"> COUNTIF(F53:F69,AC51)</f>
        <v>1</v>
      </c>
      <c r="AE51" s="1179"/>
      <c r="AF51" s="1179"/>
      <c r="AG51" s="205"/>
      <c r="AH51" s="1181"/>
      <c r="AI51" s="1177"/>
      <c r="AJ51" s="1194"/>
      <c r="AK51" s="1194"/>
      <c r="AL51" s="1194"/>
      <c r="AM51" s="282"/>
      <c r="AN51" s="282"/>
      <c r="AO51" s="282"/>
      <c r="AP51" s="23"/>
      <c r="AQ51" s="23"/>
      <c r="AR51" s="23"/>
      <c r="AS51" s="23"/>
      <c r="AU51" s="23"/>
      <c r="AV51" s="23"/>
      <c r="AW51" s="23"/>
      <c r="AX51" s="23"/>
      <c r="AY51" s="23"/>
      <c r="AZ51" s="23"/>
      <c r="BA51" s="23"/>
      <c r="BB51" s="23"/>
      <c r="BC51" s="23"/>
      <c r="BD51" s="23"/>
      <c r="BE51" s="23"/>
      <c r="BI51" s="23"/>
      <c r="BJ51" s="23"/>
      <c r="BK51" s="23"/>
      <c r="BL51" s="23"/>
    </row>
    <row r="52" spans="1:64" ht="96" customHeight="1">
      <c r="A52" s="23"/>
      <c r="C52" s="23"/>
      <c r="D52" s="23"/>
      <c r="E52" s="387" t="str">
        <f>+IF('Formato Formulación CSS'!N87=0,"",'Formato Formulación CSS'!N87)</f>
        <v>R2A4</v>
      </c>
      <c r="F52" s="206" t="str">
        <f>+IF('Formato Formulación CSS'!O87=0,"",'Formato Formulación CSS'!O87)</f>
        <v>Visita de campo</v>
      </c>
      <c r="G52" s="206" t="str">
        <f>+IF('Formato Formulación CSS'!Q87=0,"",'Formato Formulación CSS'!Q87)</f>
        <v/>
      </c>
      <c r="H52" s="207">
        <v>43428</v>
      </c>
      <c r="I52" s="208" t="str">
        <f t="shared" ref="I52" si="10">TEXT(H52,"mmmm")</f>
        <v>noviembre</v>
      </c>
      <c r="J52" s="207">
        <v>43189</v>
      </c>
      <c r="K52" s="209" t="str">
        <f>+IF('Formato Formulación CSS'!V163=0,"",'Formato Formulación CSS'!V163)</f>
        <v/>
      </c>
      <c r="L52" s="172"/>
      <c r="M52" s="159"/>
      <c r="N52" s="159"/>
      <c r="O52" s="163">
        <v>0</v>
      </c>
      <c r="P52" s="174">
        <f t="shared" ref="P52" si="11">L52+M52+N52</f>
        <v>0</v>
      </c>
      <c r="Q52" s="175"/>
      <c r="R52" s="160"/>
      <c r="S52" s="160"/>
      <c r="T52" s="179">
        <f t="shared" ref="T52" si="12">Q52*R52*S52</f>
        <v>0</v>
      </c>
      <c r="U52" s="184">
        <f t="shared" ref="U52" si="13">P52+T52</f>
        <v>0</v>
      </c>
      <c r="V52" s="23"/>
      <c r="W52" s="282"/>
      <c r="X52" s="358"/>
      <c r="Y52" s="288"/>
      <c r="Z52" s="288"/>
      <c r="AA52" s="641"/>
      <c r="AB52" s="655"/>
      <c r="AC52" s="657" t="s">
        <v>200</v>
      </c>
      <c r="AD52" s="666">
        <f xml:space="preserve"> COUNTIF(F45:F61,AC52)</f>
        <v>1</v>
      </c>
      <c r="AE52" s="1179"/>
      <c r="AF52" s="1179"/>
      <c r="AG52" s="205"/>
      <c r="AH52" s="1181"/>
      <c r="AI52" s="1177"/>
      <c r="AJ52" s="1194"/>
      <c r="AK52" s="1194"/>
      <c r="AL52" s="1194"/>
      <c r="AM52" s="282"/>
      <c r="AN52" s="282"/>
      <c r="AO52" s="282"/>
      <c r="AP52" s="23"/>
      <c r="AQ52" s="23"/>
      <c r="AR52" s="23"/>
      <c r="AS52" s="23"/>
      <c r="AU52" s="23"/>
      <c r="AV52" s="23"/>
      <c r="AW52" s="23"/>
      <c r="AX52" s="23"/>
      <c r="AY52" s="23"/>
      <c r="AZ52" s="23"/>
      <c r="BA52" s="23"/>
      <c r="BB52" s="23"/>
      <c r="BC52" s="23"/>
      <c r="BD52" s="23"/>
      <c r="BE52" s="23"/>
      <c r="BI52" s="23"/>
      <c r="BJ52" s="23"/>
      <c r="BK52" s="23"/>
      <c r="BL52" s="23"/>
    </row>
    <row r="53" spans="1:64" ht="96" customHeight="1">
      <c r="A53" s="23"/>
      <c r="C53" s="23"/>
      <c r="D53" s="23"/>
      <c r="E53" s="388" t="str">
        <f>+IF('Formato Formulación CSS'!N88=0,"",'Formato Formulación CSS'!N88)</f>
        <v>R3A1</v>
      </c>
      <c r="F53" s="206" t="str">
        <f>+IF('Formato Formulación CSS'!O88=0,"",'Formato Formulación CSS'!O88)</f>
        <v>Pasantía</v>
      </c>
      <c r="G53" s="206" t="str">
        <f>+IF('Formato Formulación CSS'!Q88=0,"",'Formato Formulación CSS'!Q88)</f>
        <v/>
      </c>
      <c r="H53" s="207"/>
      <c r="I53" s="208"/>
      <c r="J53" s="207"/>
      <c r="K53" s="209" t="str">
        <f>+IF('Formato Formulación CSS'!V171=0,"",'Formato Formulación CSS'!V171)</f>
        <v/>
      </c>
      <c r="L53" s="170"/>
      <c r="M53" s="158"/>
      <c r="N53" s="158"/>
      <c r="O53" s="158">
        <v>0</v>
      </c>
      <c r="P53" s="171">
        <f t="shared" si="8"/>
        <v>0</v>
      </c>
      <c r="Q53" s="176"/>
      <c r="R53" s="161"/>
      <c r="S53" s="161"/>
      <c r="T53" s="177">
        <f t="shared" si="2"/>
        <v>0</v>
      </c>
      <c r="U53" s="182">
        <f t="shared" si="3"/>
        <v>0</v>
      </c>
      <c r="V53" s="23"/>
      <c r="W53" s="282"/>
      <c r="X53" s="358"/>
      <c r="Y53" s="288"/>
      <c r="Z53" s="288"/>
      <c r="AA53" s="641"/>
      <c r="AB53" s="655"/>
      <c r="AC53" s="657" t="s">
        <v>201</v>
      </c>
      <c r="AD53" s="667">
        <f xml:space="preserve"> COUNTIF(F45:F61,AC53)</f>
        <v>1</v>
      </c>
      <c r="AE53" s="1179"/>
      <c r="AF53" s="1179"/>
      <c r="AG53" s="205"/>
      <c r="AH53" s="1181"/>
      <c r="AI53" s="1177"/>
      <c r="AJ53" s="1194"/>
      <c r="AK53" s="1194"/>
      <c r="AL53" s="1194"/>
      <c r="AM53" s="282"/>
      <c r="AN53" s="282"/>
      <c r="AO53" s="282"/>
      <c r="AP53" s="23"/>
      <c r="AQ53" s="23"/>
      <c r="AR53" s="23"/>
      <c r="AS53" s="23"/>
      <c r="AU53" s="23"/>
      <c r="AV53" s="23"/>
      <c r="AW53" s="23"/>
      <c r="AX53" s="23"/>
      <c r="AY53" s="23"/>
      <c r="AZ53" s="23"/>
      <c r="BA53" s="23"/>
      <c r="BB53" s="23"/>
      <c r="BC53" s="23"/>
      <c r="BD53" s="23"/>
      <c r="BE53" s="23"/>
      <c r="BI53" s="23"/>
      <c r="BJ53" s="23"/>
      <c r="BK53" s="23"/>
      <c r="BL53" s="23"/>
    </row>
    <row r="54" spans="1:64" ht="96" customHeight="1">
      <c r="A54" s="23"/>
      <c r="C54" s="23"/>
      <c r="D54" s="23"/>
      <c r="E54" s="388" t="str">
        <f>+IF('Formato Formulación CSS'!N89=0,"",'Formato Formulación CSS'!N89)</f>
        <v>R3A2</v>
      </c>
      <c r="F54" s="206" t="str">
        <f>+IF('Formato Formulación CSS'!O89=0,"",'Formato Formulación CSS'!O89)</f>
        <v>Ruta de aprendizaje</v>
      </c>
      <c r="G54" s="206" t="str">
        <f>+IF('Formato Formulación CSS'!Q89=0,"",'Formato Formulación CSS'!Q89)</f>
        <v/>
      </c>
      <c r="H54" s="207"/>
      <c r="I54" s="208"/>
      <c r="J54" s="207"/>
      <c r="K54" s="209" t="str">
        <f>+IF('Formato Formulación CSS'!V178=0,"",'Formato Formulación CSS'!V178)</f>
        <v/>
      </c>
      <c r="L54" s="172"/>
      <c r="M54" s="159"/>
      <c r="N54" s="159"/>
      <c r="O54" s="163">
        <v>0</v>
      </c>
      <c r="P54" s="174">
        <f t="shared" si="8"/>
        <v>0</v>
      </c>
      <c r="Q54" s="175"/>
      <c r="R54" s="160"/>
      <c r="S54" s="160"/>
      <c r="T54" s="179">
        <f t="shared" si="2"/>
        <v>0</v>
      </c>
      <c r="U54" s="184">
        <f t="shared" si="3"/>
        <v>0</v>
      </c>
      <c r="V54" s="23"/>
      <c r="W54" s="282"/>
      <c r="X54" s="358"/>
      <c r="Y54" s="288"/>
      <c r="Z54" s="288"/>
      <c r="AA54" s="641"/>
      <c r="AB54" s="655"/>
      <c r="AC54" s="658" t="s">
        <v>203</v>
      </c>
      <c r="AD54" s="663">
        <f xml:space="preserve"> COUNTIF(F45:F61,AC54)</f>
        <v>1</v>
      </c>
      <c r="AE54" s="1178"/>
      <c r="AF54" s="1179"/>
      <c r="AG54" s="1181"/>
      <c r="AH54" s="1180"/>
      <c r="AI54" s="1177"/>
      <c r="AJ54" s="1194"/>
      <c r="AK54" s="1194"/>
      <c r="AL54" s="1194"/>
      <c r="AM54" s="282"/>
      <c r="AN54" s="282"/>
      <c r="AO54" s="282"/>
      <c r="AP54" s="23"/>
      <c r="AQ54" s="23"/>
      <c r="AR54" s="23"/>
      <c r="AS54" s="23"/>
      <c r="AU54" s="23"/>
      <c r="AV54" s="23"/>
      <c r="AW54" s="23"/>
      <c r="AX54" s="23"/>
      <c r="AY54" s="23"/>
      <c r="AZ54" s="23"/>
      <c r="BA54" s="23"/>
      <c r="BB54" s="23"/>
      <c r="BC54" s="23"/>
      <c r="BD54" s="23"/>
      <c r="BE54" s="23"/>
      <c r="BI54" s="23"/>
      <c r="BJ54" s="23"/>
      <c r="BK54" s="23"/>
      <c r="BL54" s="23"/>
    </row>
    <row r="55" spans="1:64" ht="96" customHeight="1">
      <c r="A55" s="23"/>
      <c r="C55" s="23"/>
      <c r="D55" s="23"/>
      <c r="E55" s="388" t="str">
        <f>+IF('Formato Formulación CSS'!N90=0,"",'Formato Formulación CSS'!N90)</f>
        <v>R3A3</v>
      </c>
      <c r="F55" s="206" t="str">
        <f>+IF('Formato Formulación CSS'!O90=0,"",'Formato Formulación CSS'!O90)</f>
        <v>Feria de conocimiento</v>
      </c>
      <c r="G55" s="206" t="str">
        <f>+IF('Formato Formulación CSS'!Q90=0,"",'Formato Formulación CSS'!Q90)</f>
        <v/>
      </c>
      <c r="H55" s="207"/>
      <c r="I55" s="208"/>
      <c r="J55" s="207"/>
      <c r="K55" s="209" t="str">
        <f>+IF('Formato Formulación CSS'!V185=0,"",'Formato Formulación CSS'!V185)</f>
        <v/>
      </c>
      <c r="L55" s="170"/>
      <c r="M55" s="158"/>
      <c r="N55" s="158"/>
      <c r="O55" s="158">
        <v>0</v>
      </c>
      <c r="P55" s="171">
        <f t="shared" si="8"/>
        <v>0</v>
      </c>
      <c r="Q55" s="176"/>
      <c r="R55" s="161"/>
      <c r="S55" s="161"/>
      <c r="T55" s="177">
        <f t="shared" si="2"/>
        <v>0</v>
      </c>
      <c r="U55" s="182">
        <f t="shared" si="3"/>
        <v>0</v>
      </c>
      <c r="V55" s="23"/>
      <c r="W55" s="282"/>
      <c r="X55" s="358"/>
      <c r="Y55" s="288"/>
      <c r="Z55" s="288"/>
      <c r="AA55" s="641"/>
      <c r="AB55" s="655"/>
      <c r="AC55" s="658" t="s">
        <v>635</v>
      </c>
      <c r="AD55" s="663">
        <f xml:space="preserve"> COUNTIF(F45:F61,AC55)</f>
        <v>0</v>
      </c>
      <c r="AE55" s="1178"/>
      <c r="AF55" s="1179"/>
      <c r="AG55" s="1181"/>
      <c r="AH55" s="1180"/>
      <c r="AI55" s="1177"/>
      <c r="AJ55" s="1194"/>
      <c r="AK55" s="1194"/>
      <c r="AL55" s="1194"/>
      <c r="AM55" s="282"/>
      <c r="AN55" s="282"/>
      <c r="AO55" s="282"/>
      <c r="AP55" s="23"/>
      <c r="AQ55" s="23"/>
      <c r="AR55" s="23"/>
      <c r="AS55" s="23"/>
      <c r="AU55" s="23"/>
      <c r="AV55" s="23"/>
      <c r="AW55" s="23"/>
      <c r="AX55" s="23"/>
      <c r="AY55" s="23"/>
      <c r="AZ55" s="23"/>
      <c r="BA55" s="23"/>
      <c r="BB55" s="23"/>
      <c r="BC55" s="23"/>
      <c r="BD55" s="23"/>
      <c r="BE55" s="23"/>
      <c r="BI55" s="23"/>
      <c r="BJ55" s="23"/>
      <c r="BK55" s="23"/>
      <c r="BL55" s="23"/>
    </row>
    <row r="56" spans="1:64" ht="96" customHeight="1">
      <c r="A56" s="23"/>
      <c r="C56" s="23"/>
      <c r="D56" s="23"/>
      <c r="E56" s="388" t="str">
        <f>+IF('Formato Formulación CSS'!N91=0,"",'Formato Formulación CSS'!N91)</f>
        <v>R3A4</v>
      </c>
      <c r="F56" s="206" t="str">
        <f>+IF('Formato Formulación CSS'!O91=0,"",'Formato Formulación CSS'!O91)</f>
        <v>Comunidad de Práctica</v>
      </c>
      <c r="G56" s="206" t="str">
        <f>+IF('Formato Formulación CSS'!Q91=0,"",'Formato Formulación CSS'!Q91)</f>
        <v/>
      </c>
      <c r="H56" s="207"/>
      <c r="I56" s="208"/>
      <c r="J56" s="207"/>
      <c r="K56" s="209" t="str">
        <f>+IF('Formato Formulación CSS'!V192=0,"",'Formato Formulación CSS'!V192)</f>
        <v/>
      </c>
      <c r="L56" s="311"/>
      <c r="M56" s="163"/>
      <c r="N56" s="163"/>
      <c r="O56" s="163">
        <v>0</v>
      </c>
      <c r="P56" s="174">
        <f t="shared" ref="P56" si="14">L56+M56+N56</f>
        <v>0</v>
      </c>
      <c r="Q56" s="312"/>
      <c r="R56" s="313"/>
      <c r="S56" s="313"/>
      <c r="T56" s="179">
        <f t="shared" ref="T56" si="15">Q56*R56*S56</f>
        <v>0</v>
      </c>
      <c r="U56" s="184">
        <f t="shared" ref="U56" si="16">P56+T56</f>
        <v>0</v>
      </c>
      <c r="V56" s="23"/>
      <c r="W56" s="282"/>
      <c r="X56" s="358"/>
      <c r="Y56" s="205"/>
      <c r="Z56" s="205"/>
      <c r="AA56" s="641"/>
      <c r="AB56" s="655"/>
      <c r="AC56" s="658" t="s">
        <v>636</v>
      </c>
      <c r="AD56" s="663">
        <f xml:space="preserve"> COUNTIF(F45:F61,AC56)</f>
        <v>0</v>
      </c>
      <c r="AE56" s="1178"/>
      <c r="AF56" s="1179"/>
      <c r="AG56" s="1181"/>
      <c r="AH56" s="1180"/>
      <c r="AI56" s="1177"/>
      <c r="AJ56" s="1194"/>
      <c r="AK56" s="1194"/>
      <c r="AL56" s="1194"/>
      <c r="AM56" s="282"/>
      <c r="AN56" s="282"/>
      <c r="AO56" s="282"/>
      <c r="AP56" s="23"/>
      <c r="AQ56" s="23"/>
      <c r="AR56" s="23"/>
      <c r="AS56" s="23"/>
      <c r="AU56" s="23"/>
      <c r="AV56" s="23"/>
      <c r="AW56" s="23"/>
      <c r="AX56" s="23"/>
      <c r="AY56" s="23"/>
      <c r="AZ56" s="23"/>
      <c r="BA56" s="23"/>
      <c r="BB56" s="23"/>
      <c r="BC56" s="23"/>
      <c r="BD56" s="23"/>
      <c r="BE56" s="23"/>
      <c r="BI56" s="23"/>
      <c r="BJ56" s="23"/>
      <c r="BK56" s="23"/>
      <c r="BL56" s="23"/>
    </row>
    <row r="57" spans="1:64" ht="96" customHeight="1">
      <c r="A57" s="23"/>
      <c r="C57" s="23"/>
      <c r="D57" s="23"/>
      <c r="E57" s="151" t="str">
        <f>+IF('Formato Formulación CSS'!N93=0,"",'Formato Formulación CSS'!N93)</f>
        <v/>
      </c>
      <c r="F57" s="149" t="str">
        <f>+IF('Formato Formulación CSS'!O93=0,"",'Formato Formulación CSS'!O93)</f>
        <v/>
      </c>
      <c r="G57" s="149" t="str">
        <f>+IF('Formato Formulación CSS'!Q93=0,"",'Formato Formulación CSS'!Q93)</f>
        <v/>
      </c>
      <c r="H57" s="150"/>
      <c r="I57" s="148"/>
      <c r="J57" s="150"/>
      <c r="K57" s="174"/>
      <c r="L57" s="312"/>
      <c r="M57" s="313"/>
      <c r="N57" s="313"/>
      <c r="O57" s="313"/>
      <c r="P57" s="174"/>
      <c r="Q57" s="312"/>
      <c r="R57" s="313"/>
      <c r="S57" s="313"/>
      <c r="T57" s="179"/>
      <c r="U57" s="184"/>
      <c r="V57" s="23"/>
      <c r="W57" s="282"/>
      <c r="X57" s="358"/>
      <c r="Y57" s="205"/>
      <c r="Z57" s="205"/>
      <c r="AA57" s="641"/>
      <c r="AB57" s="652"/>
      <c r="AC57" s="653"/>
      <c r="AD57" s="653"/>
      <c r="AE57" s="1178"/>
      <c r="AF57" s="1179"/>
      <c r="AG57" s="1181"/>
      <c r="AH57" s="1180"/>
      <c r="AI57" s="1177"/>
      <c r="AJ57" s="1194"/>
      <c r="AK57" s="1194"/>
      <c r="AL57" s="1194"/>
      <c r="AM57" s="282"/>
      <c r="AN57" s="282"/>
      <c r="AO57" s="282"/>
      <c r="AP57" s="23"/>
      <c r="AQ57" s="23"/>
      <c r="AR57" s="23"/>
      <c r="AS57" s="23"/>
      <c r="AU57" s="23"/>
      <c r="AV57" s="23"/>
      <c r="AW57" s="23"/>
      <c r="AX57" s="23"/>
      <c r="AY57" s="23"/>
      <c r="AZ57" s="23"/>
      <c r="BA57" s="23"/>
      <c r="BB57" s="23"/>
      <c r="BC57" s="23"/>
      <c r="BD57" s="23"/>
      <c r="BE57" s="23"/>
      <c r="BI57" s="23"/>
      <c r="BJ57" s="23"/>
      <c r="BK57" s="23"/>
      <c r="BL57" s="23"/>
    </row>
    <row r="58" spans="1:64" ht="96" customHeight="1">
      <c r="A58" s="23"/>
      <c r="C58" s="23"/>
      <c r="D58" s="23"/>
      <c r="E58" s="151" t="str">
        <f>+IF('Formato Formulación CSS'!N94=0,"",'Formato Formulación CSS'!N94)</f>
        <v/>
      </c>
      <c r="F58" s="149" t="str">
        <f>+IF('Formato Formulación CSS'!O94=0,"",'Formato Formulación CSS'!O94)</f>
        <v/>
      </c>
      <c r="G58" s="149" t="str">
        <f>+IF('Formato Formulación CSS'!Q94=0,"",'Formato Formulación CSS'!Q94)</f>
        <v/>
      </c>
      <c r="H58" s="150"/>
      <c r="I58" s="148"/>
      <c r="J58" s="150"/>
      <c r="K58" s="174"/>
      <c r="L58" s="175"/>
      <c r="M58" s="160"/>
      <c r="N58" s="160"/>
      <c r="O58" s="160"/>
      <c r="P58" s="174"/>
      <c r="Q58" s="175"/>
      <c r="R58" s="160"/>
      <c r="S58" s="160"/>
      <c r="T58" s="179"/>
      <c r="U58" s="184"/>
      <c r="V58" s="23"/>
      <c r="W58" s="282"/>
      <c r="X58" s="1193"/>
      <c r="Y58" s="288"/>
      <c r="Z58" s="288"/>
      <c r="AA58" s="285"/>
      <c r="AB58" s="1194"/>
      <c r="AC58" s="1180"/>
      <c r="AD58" s="1177"/>
      <c r="AE58" s="1180"/>
      <c r="AF58" s="1181"/>
      <c r="AG58" s="1181"/>
      <c r="AH58" s="1180"/>
      <c r="AI58" s="1108"/>
      <c r="AJ58" s="1194"/>
      <c r="AK58" s="1194"/>
      <c r="AL58" s="1194"/>
      <c r="AM58" s="282"/>
      <c r="AN58" s="282"/>
      <c r="AO58" s="282"/>
      <c r="AP58" s="23"/>
      <c r="AQ58" s="23"/>
      <c r="AR58" s="23"/>
      <c r="AS58" s="23"/>
      <c r="AT58" s="23"/>
      <c r="AU58" s="23"/>
      <c r="AV58" s="23"/>
      <c r="AW58" s="23"/>
      <c r="AX58" s="23"/>
      <c r="AY58" s="23"/>
      <c r="AZ58" s="23"/>
      <c r="BA58" s="23"/>
      <c r="BB58" s="23"/>
      <c r="BC58" s="23"/>
      <c r="BD58" s="23"/>
      <c r="BE58" s="23"/>
      <c r="BI58" s="23"/>
      <c r="BJ58" s="23"/>
      <c r="BK58" s="23"/>
      <c r="BL58" s="23"/>
    </row>
    <row r="59" spans="1:64" ht="96" customHeight="1">
      <c r="A59" s="23"/>
      <c r="C59" s="23"/>
      <c r="D59" s="23"/>
      <c r="E59" s="151" t="str">
        <f>+IF('Formato Formulación CSS'!N95=0,"",'Formato Formulación CSS'!N95)</f>
        <v/>
      </c>
      <c r="F59" s="149" t="str">
        <f>+IF('Formato Formulación CSS'!O95=0,"",'Formato Formulación CSS'!O95)</f>
        <v/>
      </c>
      <c r="G59" s="149" t="str">
        <f>+IF('Formato Formulación CSS'!Q95=0,"",'Formato Formulación CSS'!Q95)</f>
        <v/>
      </c>
      <c r="H59" s="150"/>
      <c r="I59" s="148"/>
      <c r="J59" s="150"/>
      <c r="K59" s="174"/>
      <c r="L59" s="312"/>
      <c r="M59" s="313"/>
      <c r="N59" s="313"/>
      <c r="O59" s="313"/>
      <c r="P59" s="174"/>
      <c r="Q59" s="312"/>
      <c r="R59" s="313"/>
      <c r="S59" s="313"/>
      <c r="T59" s="179"/>
      <c r="U59" s="184"/>
      <c r="V59" s="23"/>
      <c r="W59" s="282"/>
      <c r="X59" s="1193"/>
      <c r="Y59" s="288"/>
      <c r="Z59" s="288"/>
      <c r="AA59" s="285"/>
      <c r="AB59" s="1194"/>
      <c r="AC59" s="1180"/>
      <c r="AD59" s="1177"/>
      <c r="AE59" s="1180"/>
      <c r="AF59" s="1181"/>
      <c r="AG59" s="1181"/>
      <c r="AH59" s="1180"/>
      <c r="AI59" s="1108"/>
      <c r="AJ59" s="1194"/>
      <c r="AK59" s="1194"/>
      <c r="AL59" s="1194"/>
      <c r="AM59" s="282"/>
      <c r="AN59" s="282"/>
      <c r="AO59" s="282"/>
      <c r="AP59" s="23"/>
      <c r="AQ59" s="23"/>
      <c r="AR59" s="23"/>
      <c r="AS59" s="23"/>
      <c r="AT59" s="23"/>
      <c r="AU59" s="23"/>
      <c r="AV59" s="23"/>
      <c r="AW59" s="23"/>
      <c r="AX59" s="23"/>
      <c r="AY59" s="23"/>
      <c r="AZ59" s="23"/>
      <c r="BA59" s="23"/>
      <c r="BB59" s="23"/>
      <c r="BC59" s="23"/>
      <c r="BD59" s="23"/>
      <c r="BE59" s="23"/>
      <c r="BI59" s="23"/>
      <c r="BJ59" s="23"/>
      <c r="BK59" s="23"/>
      <c r="BL59" s="23"/>
    </row>
    <row r="60" spans="1:64" ht="96" customHeight="1">
      <c r="A60" s="23"/>
      <c r="C60" s="23"/>
      <c r="D60" s="23"/>
      <c r="E60" s="151" t="str">
        <f>+IF('Formato Formulación CSS'!N96=0,"",'Formato Formulación CSS'!N96)</f>
        <v/>
      </c>
      <c r="F60" s="149" t="str">
        <f>+IF('Formato Formulación CSS'!O96=0,"",'Formato Formulación CSS'!O96)</f>
        <v/>
      </c>
      <c r="G60" s="149" t="str">
        <f>+IF('Formato Formulación CSS'!Q96=0,"",'Formato Formulación CSS'!Q96)</f>
        <v/>
      </c>
      <c r="H60" s="150"/>
      <c r="I60" s="148"/>
      <c r="J60" s="150"/>
      <c r="K60" s="174"/>
      <c r="L60" s="175"/>
      <c r="M60" s="160"/>
      <c r="N60" s="160"/>
      <c r="O60" s="160"/>
      <c r="P60" s="174"/>
      <c r="Q60" s="175"/>
      <c r="R60" s="160"/>
      <c r="S60" s="160"/>
      <c r="T60" s="179"/>
      <c r="U60" s="184"/>
      <c r="V60" s="23"/>
      <c r="W60" s="282"/>
      <c r="X60" s="1193"/>
      <c r="Y60" s="1180"/>
      <c r="Z60" s="1180"/>
      <c r="AA60" s="285"/>
      <c r="AB60" s="1194"/>
      <c r="AC60" s="1180"/>
      <c r="AD60" s="1177"/>
      <c r="AE60" s="1180"/>
      <c r="AF60" s="1181"/>
      <c r="AG60" s="1181"/>
      <c r="AH60" s="1180"/>
      <c r="AI60" s="1108"/>
      <c r="AJ60" s="1194"/>
      <c r="AK60" s="1194"/>
      <c r="AL60" s="1194"/>
      <c r="AM60" s="282"/>
      <c r="AN60" s="282"/>
      <c r="AO60" s="282"/>
      <c r="AP60" s="23"/>
      <c r="AQ60" s="23"/>
      <c r="AR60" s="23"/>
      <c r="AS60" s="23"/>
      <c r="AT60" s="23"/>
      <c r="AU60" s="23"/>
      <c r="AV60" s="23"/>
      <c r="AW60" s="23"/>
      <c r="AX60" s="23"/>
      <c r="AY60" s="23"/>
      <c r="AZ60" s="23"/>
      <c r="BA60" s="23"/>
      <c r="BB60" s="23"/>
      <c r="BC60" s="23"/>
      <c r="BD60" s="23"/>
      <c r="BE60" s="23"/>
      <c r="BI60" s="23"/>
      <c r="BJ60" s="23"/>
      <c r="BK60" s="23"/>
      <c r="BL60" s="23"/>
    </row>
    <row r="61" spans="1:64" ht="96" customHeight="1">
      <c r="A61" s="23"/>
      <c r="C61" s="23"/>
      <c r="D61" s="23"/>
      <c r="E61" s="154" t="str">
        <f>+IF('Formato Formulación CSS'!N97=0,"",'Formato Formulación CSS'!N97)</f>
        <v/>
      </c>
      <c r="F61" s="155" t="str">
        <f>+IF('Formato Formulación CSS'!O97=0,"",'Formato Formulación CSS'!O97)</f>
        <v/>
      </c>
      <c r="G61" s="155" t="str">
        <f>+IF('Formato Formulación CSS'!Q97=0,"",'Formato Formulación CSS'!Q97)</f>
        <v/>
      </c>
      <c r="H61" s="156"/>
      <c r="I61" s="157"/>
      <c r="J61" s="156"/>
      <c r="K61" s="174"/>
      <c r="L61" s="312"/>
      <c r="M61" s="313"/>
      <c r="N61" s="313"/>
      <c r="O61" s="313"/>
      <c r="P61" s="174"/>
      <c r="Q61" s="312"/>
      <c r="R61" s="313"/>
      <c r="S61" s="313"/>
      <c r="T61" s="179"/>
      <c r="U61" s="184"/>
      <c r="V61" s="23"/>
      <c r="W61" s="282"/>
      <c r="X61" s="1193"/>
      <c r="Y61" s="1180"/>
      <c r="Z61" s="1180"/>
      <c r="AA61" s="285"/>
      <c r="AB61" s="1194"/>
      <c r="AC61" s="1180"/>
      <c r="AD61" s="1177"/>
      <c r="AE61" s="1180"/>
      <c r="AF61" s="1181"/>
      <c r="AG61" s="1181"/>
      <c r="AH61" s="1180"/>
      <c r="AI61" s="1108"/>
      <c r="AJ61" s="1194"/>
      <c r="AK61" s="1194"/>
      <c r="AL61" s="1194"/>
      <c r="AM61" s="282"/>
      <c r="AN61" s="282"/>
      <c r="AO61" s="282"/>
      <c r="AP61" s="23"/>
      <c r="AQ61" s="23"/>
      <c r="AR61" s="23"/>
      <c r="AS61" s="23"/>
      <c r="AT61" s="23"/>
      <c r="AU61" s="23"/>
      <c r="AV61" s="23"/>
      <c r="AW61" s="23"/>
      <c r="AX61" s="23"/>
      <c r="AY61" s="23"/>
      <c r="AZ61" s="23"/>
      <c r="BA61" s="23"/>
      <c r="BB61" s="23"/>
      <c r="BC61" s="23"/>
      <c r="BD61" s="23"/>
      <c r="BE61" s="23"/>
      <c r="BF61" s="23"/>
      <c r="BG61" s="23"/>
      <c r="BH61" s="23"/>
      <c r="BI61" s="23"/>
    </row>
    <row r="62" spans="1:64" ht="96" customHeight="1" thickBot="1">
      <c r="A62" s="23"/>
      <c r="C62" s="23"/>
      <c r="D62" s="23"/>
      <c r="E62" s="1187" t="s">
        <v>584</v>
      </c>
      <c r="F62" s="1187"/>
      <c r="G62" s="1187"/>
      <c r="H62" s="1187"/>
      <c r="I62" s="1187"/>
      <c r="J62" s="1187"/>
      <c r="K62" s="1188"/>
      <c r="L62" s="349">
        <f>SUM(L45:L61)</f>
        <v>650</v>
      </c>
      <c r="M62" s="350">
        <f t="shared" ref="M62:U62" si="17">SUM(M45:M61)</f>
        <v>800</v>
      </c>
      <c r="N62" s="350">
        <f t="shared" si="17"/>
        <v>400</v>
      </c>
      <c r="O62" s="350">
        <f t="shared" si="17"/>
        <v>0</v>
      </c>
      <c r="P62" s="412">
        <f t="shared" si="17"/>
        <v>1850</v>
      </c>
      <c r="Q62" s="351">
        <f t="shared" si="17"/>
        <v>13</v>
      </c>
      <c r="R62" s="352">
        <f t="shared" si="17"/>
        <v>266.66666666666669</v>
      </c>
      <c r="S62" s="351">
        <f t="shared" si="17"/>
        <v>25</v>
      </c>
      <c r="T62" s="411">
        <f t="shared" si="17"/>
        <v>5200</v>
      </c>
      <c r="U62" s="410">
        <f t="shared" si="17"/>
        <v>7050</v>
      </c>
      <c r="V62" s="23"/>
      <c r="W62" s="282"/>
      <c r="X62" s="282"/>
      <c r="Y62" s="282"/>
      <c r="Z62" s="282"/>
      <c r="AA62" s="282"/>
      <c r="AB62" s="282"/>
      <c r="AC62" s="282"/>
      <c r="AD62" s="282"/>
      <c r="AE62" s="282"/>
      <c r="AF62" s="282"/>
      <c r="AG62" s="282"/>
      <c r="AH62" s="282"/>
      <c r="AI62" s="282"/>
      <c r="AJ62" s="282"/>
      <c r="AK62" s="282"/>
      <c r="AL62" s="282"/>
      <c r="AM62" s="282"/>
      <c r="AN62" s="282"/>
      <c r="AO62" s="282"/>
      <c r="AP62" s="23"/>
      <c r="AQ62" s="23"/>
      <c r="AR62" s="23"/>
      <c r="AS62" s="23"/>
      <c r="AT62" s="23"/>
      <c r="AU62" s="23"/>
      <c r="AV62" s="23"/>
      <c r="AW62" s="23"/>
      <c r="AX62" s="23"/>
      <c r="AY62" s="23"/>
      <c r="AZ62" s="23"/>
      <c r="BA62" s="23"/>
      <c r="BB62" s="23"/>
      <c r="BC62" s="23"/>
      <c r="BD62" s="23"/>
      <c r="BE62" s="23"/>
      <c r="BF62" s="23"/>
      <c r="BG62" s="23"/>
      <c r="BH62" s="23"/>
      <c r="BI62" s="23"/>
    </row>
    <row r="63" spans="1:64" ht="96" customHeight="1" thickBot="1">
      <c r="A63" s="23"/>
      <c r="C63" s="23"/>
      <c r="D63" s="23"/>
      <c r="E63" s="51"/>
      <c r="F63" s="52"/>
      <c r="G63" s="52"/>
      <c r="H63" s="52"/>
      <c r="I63" s="52"/>
      <c r="J63" s="120"/>
      <c r="K63" s="120"/>
      <c r="L63" s="120"/>
      <c r="M63" s="52"/>
      <c r="N63" s="52"/>
      <c r="O63" s="52"/>
      <c r="P63" s="52"/>
      <c r="Q63" s="52"/>
      <c r="R63" s="52"/>
      <c r="S63" s="52"/>
      <c r="T63" s="52"/>
      <c r="U63" s="53"/>
      <c r="V63" s="23"/>
      <c r="W63" s="282"/>
      <c r="X63" s="282"/>
      <c r="Y63" s="282"/>
      <c r="Z63" s="282"/>
      <c r="AA63" s="282"/>
      <c r="AB63" s="282"/>
      <c r="AC63" s="282"/>
      <c r="AD63" s="282"/>
      <c r="AE63" s="282"/>
      <c r="AF63" s="282"/>
      <c r="AG63" s="282"/>
      <c r="AH63" s="282"/>
      <c r="AI63" s="282"/>
      <c r="AJ63" s="282"/>
      <c r="AK63" s="282"/>
      <c r="AL63" s="282"/>
      <c r="AM63" s="282"/>
      <c r="AN63" s="282"/>
      <c r="AO63" s="282"/>
      <c r="AP63" s="23"/>
      <c r="AQ63" s="23"/>
      <c r="AR63" s="23"/>
      <c r="AS63" s="23"/>
      <c r="AT63" s="23"/>
      <c r="AU63" s="23"/>
      <c r="AV63" s="23"/>
      <c r="AW63" s="23"/>
      <c r="AX63" s="23"/>
      <c r="AY63" s="23"/>
      <c r="AZ63" s="23"/>
      <c r="BA63" s="23"/>
      <c r="BB63" s="23"/>
      <c r="BC63" s="23"/>
      <c r="BD63" s="23"/>
      <c r="BE63" s="23"/>
      <c r="BF63" s="23"/>
      <c r="BG63" s="23"/>
      <c r="BH63" s="23"/>
      <c r="BI63" s="23"/>
    </row>
    <row r="64" spans="1:64" ht="24" customHeight="1" thickBot="1">
      <c r="A64" s="23"/>
      <c r="C64" s="23"/>
      <c r="D64" s="23"/>
      <c r="E64" s="1189" t="s">
        <v>466</v>
      </c>
      <c r="F64" s="1190"/>
      <c r="G64" s="1190"/>
      <c r="H64" s="1190"/>
      <c r="I64" s="1190"/>
      <c r="J64" s="1190"/>
      <c r="K64" s="1190"/>
      <c r="L64" s="1190"/>
      <c r="M64" s="1190"/>
      <c r="N64" s="1190"/>
      <c r="O64" s="1190"/>
      <c r="P64" s="1190"/>
      <c r="Q64" s="1190"/>
      <c r="R64" s="1190"/>
      <c r="S64" s="1190"/>
      <c r="T64" s="1190"/>
      <c r="U64" s="1191"/>
      <c r="V64" s="23"/>
      <c r="W64" s="1108"/>
      <c r="X64" s="1108"/>
      <c r="Y64" s="1108"/>
      <c r="Z64" s="1227"/>
      <c r="AA64" s="1227"/>
      <c r="AB64" s="1227"/>
      <c r="AC64" s="1227"/>
      <c r="AD64" s="1227"/>
      <c r="AE64" s="1227"/>
      <c r="AF64" s="1227"/>
      <c r="AG64" s="1227"/>
      <c r="AH64" s="1227"/>
      <c r="AI64" s="1227"/>
      <c r="AJ64" s="1227"/>
      <c r="AK64" s="1227"/>
      <c r="AL64" s="1227"/>
      <c r="AM64" s="1227"/>
      <c r="AN64" s="1227"/>
      <c r="AO64" s="1227"/>
      <c r="AP64" s="23"/>
      <c r="AQ64" s="23"/>
      <c r="AR64" s="23"/>
      <c r="AS64" s="23"/>
      <c r="AT64" s="23"/>
      <c r="AU64" s="23"/>
      <c r="AV64" s="23"/>
      <c r="AW64" s="23"/>
      <c r="AX64" s="23"/>
      <c r="AY64" s="23"/>
      <c r="AZ64" s="23"/>
      <c r="BA64" s="23"/>
      <c r="BB64" s="23"/>
      <c r="BC64" s="23"/>
      <c r="BD64" s="23"/>
      <c r="BE64" s="23"/>
      <c r="BF64" s="23"/>
      <c r="BG64" s="23"/>
      <c r="BH64" s="23"/>
      <c r="BI64" s="23"/>
    </row>
    <row r="65" spans="1:61" ht="20.25" customHeight="1">
      <c r="A65" s="23"/>
      <c r="C65" s="23"/>
      <c r="D65" s="23"/>
      <c r="E65" s="51"/>
      <c r="F65" s="52"/>
      <c r="G65" s="52"/>
      <c r="H65" s="52"/>
      <c r="I65" s="52"/>
      <c r="J65" s="124"/>
      <c r="K65" s="124"/>
      <c r="L65" s="124"/>
      <c r="M65" s="124"/>
      <c r="N65" s="124"/>
      <c r="O65" s="124"/>
      <c r="P65" s="52"/>
      <c r="Q65" s="52"/>
      <c r="R65" s="52"/>
      <c r="S65" s="52"/>
      <c r="T65" s="52"/>
      <c r="U65" s="53"/>
      <c r="V65" s="23"/>
      <c r="W65" s="1108"/>
      <c r="X65" s="1108"/>
      <c r="Y65" s="1108"/>
      <c r="Z65" s="1227"/>
      <c r="AA65" s="1227"/>
      <c r="AB65" s="1227"/>
      <c r="AC65" s="1227"/>
      <c r="AD65" s="1227"/>
      <c r="AE65" s="1227"/>
      <c r="AF65" s="1227"/>
      <c r="AG65" s="1227"/>
      <c r="AH65" s="1227"/>
      <c r="AI65" s="1227"/>
      <c r="AJ65" s="1227"/>
      <c r="AK65" s="1227"/>
      <c r="AL65" s="1227"/>
      <c r="AM65" s="1227"/>
      <c r="AN65" s="1227"/>
      <c r="AO65" s="1227"/>
      <c r="AP65" s="23"/>
      <c r="AQ65" s="23"/>
      <c r="AR65" s="23"/>
      <c r="AS65" s="23"/>
      <c r="AT65" s="23"/>
      <c r="AU65" s="23"/>
      <c r="AV65" s="23"/>
      <c r="AW65" s="23"/>
      <c r="AX65" s="23"/>
      <c r="AY65" s="23"/>
      <c r="AZ65" s="23"/>
      <c r="BA65" s="23"/>
      <c r="BB65" s="23"/>
      <c r="BC65" s="23"/>
      <c r="BD65" s="23"/>
      <c r="BE65" s="23"/>
      <c r="BF65" s="23"/>
      <c r="BG65" s="23"/>
      <c r="BH65" s="23"/>
      <c r="BI65" s="23"/>
    </row>
    <row r="66" spans="1:61" ht="20.25" customHeight="1">
      <c r="A66" s="23"/>
      <c r="C66" s="23"/>
      <c r="D66" s="23"/>
      <c r="E66" s="46"/>
      <c r="F66" s="25"/>
      <c r="G66" s="25"/>
      <c r="H66" s="25"/>
      <c r="I66" s="25"/>
      <c r="J66" s="26"/>
      <c r="K66" s="26"/>
      <c r="L66" s="26"/>
      <c r="M66" s="26"/>
      <c r="N66" s="26"/>
      <c r="O66" s="26"/>
      <c r="P66" s="25"/>
      <c r="Q66" s="25"/>
      <c r="R66" s="25"/>
      <c r="S66" s="25"/>
      <c r="T66" s="25"/>
      <c r="U66" s="47"/>
      <c r="V66" s="23"/>
      <c r="W66" s="1108"/>
      <c r="X66" s="1108"/>
      <c r="Y66" s="1108"/>
      <c r="Z66" s="1227"/>
      <c r="AA66" s="1227"/>
      <c r="AB66" s="1227"/>
      <c r="AC66" s="1227"/>
      <c r="AD66" s="1227"/>
      <c r="AE66" s="1227"/>
      <c r="AF66" s="1227"/>
      <c r="AG66" s="1227"/>
      <c r="AH66" s="1227"/>
      <c r="AI66" s="1227"/>
      <c r="AJ66" s="1227"/>
      <c r="AK66" s="1227"/>
      <c r="AL66" s="1227"/>
      <c r="AM66" s="1227"/>
      <c r="AN66" s="1227"/>
      <c r="AO66" s="1227"/>
      <c r="AP66" s="23"/>
      <c r="AQ66" s="23"/>
      <c r="AR66" s="23"/>
      <c r="AS66" s="23"/>
      <c r="AT66" s="23"/>
      <c r="AU66" s="23"/>
      <c r="AV66" s="23"/>
      <c r="AW66" s="23"/>
      <c r="AX66" s="23"/>
      <c r="AY66" s="23"/>
      <c r="AZ66" s="23"/>
      <c r="BA66" s="23"/>
      <c r="BB66" s="23"/>
      <c r="BC66" s="23"/>
      <c r="BD66" s="23"/>
      <c r="BE66" s="23"/>
      <c r="BF66" s="23"/>
      <c r="BG66" s="23"/>
      <c r="BH66" s="23"/>
      <c r="BI66" s="23"/>
    </row>
    <row r="67" spans="1:61" ht="20.25" customHeight="1">
      <c r="A67" s="23"/>
      <c r="D67" s="23"/>
      <c r="E67" s="46"/>
      <c r="F67" s="25"/>
      <c r="G67" s="25"/>
      <c r="H67" s="25"/>
      <c r="I67" s="25"/>
      <c r="J67" s="26"/>
      <c r="K67" s="26"/>
      <c r="L67" s="26"/>
      <c r="M67" s="26"/>
      <c r="N67" s="26"/>
      <c r="O67" s="26"/>
      <c r="P67" s="25"/>
      <c r="Q67" s="25"/>
      <c r="R67" s="25"/>
      <c r="S67" s="25"/>
      <c r="T67" s="25"/>
      <c r="U67" s="47"/>
      <c r="V67" s="23"/>
      <c r="W67" s="1108"/>
      <c r="X67" s="1108"/>
      <c r="Y67" s="1108"/>
      <c r="Z67" s="1227"/>
      <c r="AA67" s="1227"/>
      <c r="AB67" s="1227"/>
      <c r="AC67" s="1227"/>
      <c r="AD67" s="1227"/>
      <c r="AE67" s="1227"/>
      <c r="AF67" s="1227"/>
      <c r="AG67" s="1227"/>
      <c r="AH67" s="1227"/>
      <c r="AI67" s="1227"/>
      <c r="AJ67" s="1227"/>
      <c r="AK67" s="1227"/>
      <c r="AL67" s="1227"/>
      <c r="AM67" s="1227"/>
      <c r="AN67" s="1227"/>
      <c r="AO67" s="1227"/>
      <c r="AP67" s="23"/>
      <c r="AQ67" s="23"/>
      <c r="AR67" s="23"/>
      <c r="AS67" s="23"/>
      <c r="AT67" s="23"/>
      <c r="AU67" s="23"/>
      <c r="AV67" s="23"/>
      <c r="AW67" s="23"/>
      <c r="AX67" s="23"/>
      <c r="AY67" s="23"/>
      <c r="AZ67" s="23"/>
      <c r="BA67" s="23"/>
      <c r="BB67" s="23"/>
      <c r="BC67" s="23"/>
      <c r="BD67" s="23"/>
      <c r="BE67" s="23"/>
      <c r="BF67" s="23"/>
      <c r="BG67" s="23"/>
      <c r="BH67" s="23"/>
      <c r="BI67" s="23"/>
    </row>
    <row r="68" spans="1:61" ht="21" customHeight="1">
      <c r="A68" s="23"/>
      <c r="D68" s="23"/>
      <c r="E68" s="46"/>
      <c r="F68" s="25"/>
      <c r="G68" s="25"/>
      <c r="H68" s="25"/>
      <c r="I68" s="25"/>
      <c r="J68" s="26"/>
      <c r="K68" s="26"/>
      <c r="L68" s="26"/>
      <c r="M68" s="26"/>
      <c r="N68" s="26"/>
      <c r="O68" s="26"/>
      <c r="P68" s="25"/>
      <c r="Q68" s="25"/>
      <c r="R68" s="25"/>
      <c r="S68" s="25"/>
      <c r="T68" s="25"/>
      <c r="U68" s="47"/>
      <c r="V68" s="23"/>
      <c r="W68" s="1108"/>
      <c r="X68" s="1108"/>
      <c r="Y68" s="1108"/>
      <c r="Z68" s="1227"/>
      <c r="AA68" s="1227"/>
      <c r="AB68" s="1227"/>
      <c r="AC68" s="1227"/>
      <c r="AD68" s="1227"/>
      <c r="AE68" s="1227"/>
      <c r="AF68" s="1227"/>
      <c r="AG68" s="1227"/>
      <c r="AH68" s="1227"/>
      <c r="AI68" s="1227"/>
      <c r="AJ68" s="1227"/>
      <c r="AK68" s="1227"/>
      <c r="AL68" s="1227"/>
      <c r="AM68" s="1227"/>
      <c r="AN68" s="1227"/>
      <c r="AO68" s="1227"/>
      <c r="AP68" s="23"/>
      <c r="AQ68" s="23"/>
      <c r="AR68" s="23"/>
      <c r="AS68" s="23"/>
      <c r="AT68" s="23"/>
      <c r="AU68" s="23"/>
      <c r="AV68" s="23"/>
      <c r="AW68" s="23"/>
      <c r="AX68" s="23"/>
      <c r="AY68" s="23"/>
      <c r="AZ68" s="23"/>
      <c r="BA68" s="23"/>
      <c r="BB68" s="23"/>
      <c r="BC68" s="23"/>
      <c r="BD68" s="23"/>
      <c r="BE68" s="23"/>
      <c r="BF68" s="23"/>
      <c r="BG68" s="23"/>
      <c r="BH68" s="23"/>
      <c r="BI68" s="23"/>
    </row>
    <row r="69" spans="1:61" ht="15.75" customHeight="1" thickBot="1">
      <c r="A69" s="23"/>
      <c r="D69" s="23"/>
      <c r="E69" s="46"/>
      <c r="F69" s="25"/>
      <c r="G69" s="122"/>
      <c r="H69" s="122"/>
      <c r="I69" s="122"/>
      <c r="J69" s="123"/>
      <c r="K69" s="123"/>
      <c r="L69" s="26"/>
      <c r="M69" s="26"/>
      <c r="N69" s="26"/>
      <c r="O69" s="26"/>
      <c r="P69" s="25"/>
      <c r="Q69" s="25"/>
      <c r="R69" s="25"/>
      <c r="S69" s="25"/>
      <c r="T69" s="25"/>
      <c r="U69" s="47"/>
      <c r="V69" s="23"/>
      <c r="W69" s="1108"/>
      <c r="X69" s="1108"/>
      <c r="Y69" s="1108"/>
      <c r="Z69" s="1108"/>
      <c r="AA69" s="1108"/>
      <c r="AB69" s="1108"/>
      <c r="AC69" s="1108"/>
      <c r="AD69" s="1108"/>
      <c r="AE69" s="1108"/>
      <c r="AF69" s="1108"/>
      <c r="AG69" s="1108"/>
      <c r="AH69" s="1108"/>
      <c r="AI69" s="1108"/>
      <c r="AJ69" s="1108"/>
      <c r="AK69" s="1108"/>
      <c r="AL69" s="1108"/>
      <c r="AM69" s="1108"/>
      <c r="AN69" s="1108"/>
      <c r="AO69" s="1108"/>
      <c r="AP69" s="23"/>
      <c r="AQ69" s="23"/>
      <c r="AR69" s="23"/>
      <c r="AS69" s="23"/>
      <c r="AT69" s="23"/>
      <c r="AU69" s="23"/>
      <c r="AV69" s="23"/>
      <c r="AW69" s="23"/>
      <c r="AX69" s="23"/>
      <c r="AY69" s="23"/>
      <c r="AZ69" s="23"/>
      <c r="BA69" s="23"/>
      <c r="BB69" s="23"/>
      <c r="BC69" s="23"/>
      <c r="BD69" s="23"/>
      <c r="BE69" s="23"/>
      <c r="BF69" s="23"/>
      <c r="BG69" s="23"/>
      <c r="BH69" s="23"/>
      <c r="BI69" s="23"/>
    </row>
    <row r="70" spans="1:61" ht="32.25" customHeight="1" thickBot="1">
      <c r="A70" s="23"/>
      <c r="D70" s="23"/>
      <c r="E70" s="46"/>
      <c r="F70" s="25"/>
      <c r="G70" s="122"/>
      <c r="H70" s="122"/>
      <c r="I70" s="122"/>
      <c r="J70" s="122"/>
      <c r="K70" s="164" t="s">
        <v>672</v>
      </c>
      <c r="L70" s="1192" t="s">
        <v>467</v>
      </c>
      <c r="M70" s="1192"/>
      <c r="N70" s="1192" t="s">
        <v>468</v>
      </c>
      <c r="O70" s="1192"/>
      <c r="P70" s="1192"/>
      <c r="Q70" s="25"/>
      <c r="R70" s="25"/>
      <c r="S70" s="25"/>
      <c r="T70" s="25"/>
      <c r="U70" s="47"/>
      <c r="V70" s="23"/>
      <c r="W70" s="1228"/>
      <c r="X70" s="1228"/>
      <c r="Y70" s="1228"/>
      <c r="Z70" s="1228"/>
      <c r="AA70" s="1228"/>
      <c r="AB70" s="1228"/>
      <c r="AC70" s="1228"/>
      <c r="AD70" s="1228"/>
      <c r="AE70" s="1228"/>
      <c r="AF70" s="1228"/>
      <c r="AG70" s="1228"/>
      <c r="AH70" s="1228"/>
      <c r="AI70" s="1228"/>
      <c r="AJ70" s="1228"/>
      <c r="AK70" s="1228"/>
      <c r="AL70" s="1228"/>
      <c r="AM70" s="1228"/>
      <c r="AN70" s="1228"/>
      <c r="AO70" s="1228"/>
      <c r="AP70" s="23"/>
      <c r="AQ70" s="23"/>
      <c r="AR70" s="23"/>
      <c r="AS70" s="23"/>
      <c r="AT70" s="23"/>
      <c r="AU70" s="23"/>
      <c r="AV70" s="23"/>
      <c r="AW70" s="23"/>
      <c r="AX70" s="23"/>
      <c r="AY70" s="23"/>
      <c r="AZ70" s="23"/>
      <c r="BA70" s="23"/>
      <c r="BB70" s="23"/>
      <c r="BC70" s="23"/>
      <c r="BD70" s="23"/>
      <c r="BE70" s="23"/>
      <c r="BF70" s="23"/>
      <c r="BG70" s="23"/>
      <c r="BH70" s="23"/>
      <c r="BI70" s="23"/>
    </row>
    <row r="71" spans="1:61" ht="32.25" customHeight="1" thickBot="1">
      <c r="A71" s="23"/>
      <c r="D71" s="23"/>
      <c r="E71" s="46"/>
      <c r="F71" s="25"/>
      <c r="G71" s="122"/>
      <c r="H71" s="122"/>
      <c r="I71" s="122"/>
      <c r="J71" s="123"/>
      <c r="K71" s="165">
        <f>L71/3000</f>
        <v>5266.1333333333332</v>
      </c>
      <c r="L71" s="1182">
        <f>L72+1155980</f>
        <v>15798400</v>
      </c>
      <c r="M71" s="1182"/>
      <c r="N71" s="1184" t="s">
        <v>469</v>
      </c>
      <c r="O71" s="1185"/>
      <c r="P71" s="1186"/>
      <c r="Q71" s="25"/>
      <c r="R71" s="25"/>
      <c r="S71" s="25"/>
      <c r="T71" s="25"/>
      <c r="U71" s="47"/>
      <c r="V71" s="23"/>
      <c r="W71" s="282"/>
      <c r="X71" s="282"/>
      <c r="Y71" s="282"/>
      <c r="Z71" s="282"/>
      <c r="AA71" s="282"/>
      <c r="AB71" s="282"/>
      <c r="AC71" s="282"/>
      <c r="AD71" s="282"/>
      <c r="AE71" s="187"/>
      <c r="AF71" s="187"/>
      <c r="AG71" s="187"/>
      <c r="AH71" s="187"/>
      <c r="AI71" s="187"/>
      <c r="AJ71" s="187"/>
      <c r="AK71" s="282"/>
      <c r="AL71" s="282"/>
      <c r="AM71" s="187"/>
      <c r="AN71" s="187"/>
      <c r="AO71" s="187"/>
      <c r="AP71" s="23"/>
      <c r="AQ71" s="23"/>
      <c r="AR71" s="23"/>
      <c r="AS71" s="23"/>
      <c r="AT71" s="23"/>
      <c r="AU71" s="23"/>
      <c r="AV71" s="23"/>
      <c r="AW71" s="23"/>
      <c r="AX71" s="23"/>
      <c r="AY71" s="23"/>
      <c r="AZ71" s="23"/>
      <c r="BA71" s="23"/>
      <c r="BB71" s="23"/>
      <c r="BC71" s="23"/>
      <c r="BD71" s="23"/>
      <c r="BE71" s="23"/>
      <c r="BF71" s="23"/>
      <c r="BG71" s="23"/>
      <c r="BH71" s="23"/>
      <c r="BI71" s="23"/>
    </row>
    <row r="72" spans="1:61" ht="32.25" customHeight="1" thickBot="1">
      <c r="A72" s="23"/>
      <c r="D72" s="23"/>
      <c r="E72" s="46"/>
      <c r="F72" s="25"/>
      <c r="G72" s="122"/>
      <c r="H72" s="122"/>
      <c r="I72" s="122"/>
      <c r="J72" s="123"/>
      <c r="K72" s="165">
        <f t="shared" ref="K72:K96" si="18">L72/3000</f>
        <v>4880.8066666666664</v>
      </c>
      <c r="L72" s="1169">
        <v>14642420</v>
      </c>
      <c r="M72" s="1169"/>
      <c r="N72" s="1170" t="s">
        <v>470</v>
      </c>
      <c r="O72" s="1170"/>
      <c r="P72" s="1170"/>
      <c r="Q72" s="25"/>
      <c r="R72" s="25"/>
      <c r="S72" s="25"/>
      <c r="T72" s="25"/>
      <c r="U72" s="47"/>
      <c r="V72" s="23"/>
      <c r="W72" s="282"/>
      <c r="X72" s="282"/>
      <c r="Y72" s="282"/>
      <c r="Z72" s="282"/>
      <c r="AA72" s="282"/>
      <c r="AB72" s="282"/>
      <c r="AC72" s="282"/>
      <c r="AD72" s="282"/>
      <c r="AE72" s="187"/>
      <c r="AF72" s="187"/>
      <c r="AG72" s="187"/>
      <c r="AH72" s="187"/>
      <c r="AI72" s="187"/>
      <c r="AJ72" s="187"/>
      <c r="AK72" s="282"/>
      <c r="AL72" s="282"/>
      <c r="AM72" s="187"/>
      <c r="AN72" s="187"/>
      <c r="AO72" s="187"/>
      <c r="AP72" s="23"/>
      <c r="AQ72" s="23"/>
      <c r="AR72" s="23"/>
      <c r="AS72" s="23"/>
      <c r="AT72" s="23"/>
      <c r="AU72" s="23"/>
      <c r="AV72" s="23"/>
      <c r="AW72" s="23"/>
      <c r="AX72" s="23"/>
      <c r="AY72" s="23"/>
      <c r="AZ72" s="23"/>
      <c r="BA72" s="23"/>
      <c r="BB72" s="23"/>
      <c r="BC72" s="23"/>
      <c r="BD72" s="23"/>
      <c r="BE72" s="23"/>
      <c r="BF72" s="23"/>
      <c r="BG72" s="23"/>
      <c r="BH72" s="23"/>
      <c r="BI72" s="23"/>
    </row>
    <row r="73" spans="1:61" ht="32.25" customHeight="1" thickBot="1">
      <c r="A73" s="23"/>
      <c r="D73" s="23"/>
      <c r="E73" s="46"/>
      <c r="F73" s="25"/>
      <c r="G73" s="122"/>
      <c r="H73" s="122"/>
      <c r="I73" s="122"/>
      <c r="J73" s="123"/>
      <c r="K73" s="165">
        <f t="shared" si="18"/>
        <v>4409.8516666666665</v>
      </c>
      <c r="L73" s="1169">
        <v>13229555</v>
      </c>
      <c r="M73" s="1169"/>
      <c r="N73" s="1170" t="s">
        <v>471</v>
      </c>
      <c r="O73" s="1170"/>
      <c r="P73" s="1170"/>
      <c r="Q73" s="25"/>
      <c r="R73" s="25"/>
      <c r="S73" s="25"/>
      <c r="T73" s="25"/>
      <c r="U73" s="47"/>
      <c r="V73" s="23"/>
      <c r="W73" s="282"/>
      <c r="X73" s="1229"/>
      <c r="Y73" s="1229"/>
      <c r="Z73" s="1229"/>
      <c r="AA73" s="283"/>
      <c r="AB73" s="1229"/>
      <c r="AC73" s="1230"/>
      <c r="AD73" s="1230"/>
      <c r="AE73" s="1230"/>
      <c r="AF73" s="1230"/>
      <c r="AG73" s="1230"/>
      <c r="AH73" s="1230"/>
      <c r="AI73" s="1231"/>
      <c r="AJ73" s="1230"/>
      <c r="AK73" s="1230"/>
      <c r="AL73" s="1229"/>
      <c r="AM73" s="1229"/>
      <c r="AN73" s="1229"/>
      <c r="AO73" s="282"/>
      <c r="AP73" s="23"/>
      <c r="AQ73" s="23"/>
      <c r="AR73" s="23"/>
      <c r="AS73" s="23"/>
      <c r="AT73" s="23"/>
      <c r="AU73" s="23"/>
      <c r="AV73" s="23"/>
      <c r="AW73" s="23"/>
      <c r="AX73" s="23"/>
      <c r="AY73" s="23"/>
      <c r="AZ73" s="23"/>
      <c r="BA73" s="23"/>
      <c r="BB73" s="23"/>
      <c r="BC73" s="23"/>
      <c r="BD73" s="23"/>
      <c r="BE73" s="23"/>
      <c r="BF73" s="23"/>
      <c r="BG73" s="23"/>
      <c r="BH73" s="23"/>
      <c r="BI73" s="23"/>
    </row>
    <row r="74" spans="1:61" ht="32.25" customHeight="1" thickBot="1">
      <c r="A74" s="23"/>
      <c r="D74" s="23"/>
      <c r="E74" s="46"/>
      <c r="F74" s="25"/>
      <c r="G74" s="122"/>
      <c r="H74" s="122"/>
      <c r="I74" s="122"/>
      <c r="J74" s="123"/>
      <c r="K74" s="165">
        <f t="shared" si="18"/>
        <v>3938.8966666666665</v>
      </c>
      <c r="L74" s="1169">
        <v>11816690</v>
      </c>
      <c r="M74" s="1169"/>
      <c r="N74" s="1170" t="s">
        <v>472</v>
      </c>
      <c r="O74" s="1170"/>
      <c r="P74" s="1170"/>
      <c r="Q74" s="25"/>
      <c r="R74" s="25"/>
      <c r="S74" s="25"/>
      <c r="T74" s="25"/>
      <c r="U74" s="47"/>
      <c r="V74" s="23"/>
      <c r="W74" s="282"/>
      <c r="X74" s="1229"/>
      <c r="Y74" s="1229"/>
      <c r="Z74" s="1229"/>
      <c r="AA74" s="283"/>
      <c r="AB74" s="1229"/>
      <c r="AC74" s="284"/>
      <c r="AD74" s="284"/>
      <c r="AE74" s="284"/>
      <c r="AF74" s="284"/>
      <c r="AG74" s="284"/>
      <c r="AH74" s="284"/>
      <c r="AI74" s="1231"/>
      <c r="AJ74" s="1230"/>
      <c r="AK74" s="1230"/>
      <c r="AL74" s="1229"/>
      <c r="AM74" s="1229"/>
      <c r="AN74" s="1229"/>
      <c r="AO74" s="282"/>
      <c r="AP74" s="23"/>
      <c r="AQ74" s="23"/>
      <c r="AR74" s="23"/>
      <c r="AS74" s="23"/>
      <c r="AT74" s="23"/>
      <c r="AU74" s="23"/>
      <c r="AV74" s="23"/>
      <c r="AW74" s="23"/>
      <c r="AX74" s="23"/>
      <c r="AY74" s="23"/>
      <c r="AZ74" s="23"/>
      <c r="BA74" s="23"/>
      <c r="BB74" s="23"/>
      <c r="BC74" s="23"/>
      <c r="BD74" s="23"/>
      <c r="BE74" s="23"/>
      <c r="BF74" s="23"/>
      <c r="BG74" s="23"/>
      <c r="BH74" s="23"/>
      <c r="BI74" s="23"/>
    </row>
    <row r="75" spans="1:61" ht="32.25" customHeight="1" thickBot="1">
      <c r="A75" s="23"/>
      <c r="D75" s="23"/>
      <c r="E75" s="46"/>
      <c r="F75" s="25"/>
      <c r="G75" s="122"/>
      <c r="H75" s="122"/>
      <c r="I75" s="122"/>
      <c r="J75" s="123"/>
      <c r="K75" s="165">
        <f t="shared" si="18"/>
        <v>3510.7553333333335</v>
      </c>
      <c r="L75" s="1169">
        <v>10532266</v>
      </c>
      <c r="M75" s="1169"/>
      <c r="N75" s="1170" t="s">
        <v>473</v>
      </c>
      <c r="O75" s="1170"/>
      <c r="P75" s="1170"/>
      <c r="Q75" s="25"/>
      <c r="R75" s="25"/>
      <c r="S75" s="25"/>
      <c r="T75" s="25"/>
      <c r="U75" s="47"/>
      <c r="V75" s="23"/>
      <c r="W75" s="282"/>
      <c r="X75" s="1193"/>
      <c r="Y75" s="1180"/>
      <c r="Z75" s="1180"/>
      <c r="AA75" s="285"/>
      <c r="AB75" s="1194"/>
      <c r="AC75" s="1180"/>
      <c r="AD75" s="1177"/>
      <c r="AE75" s="1180"/>
      <c r="AF75" s="1177"/>
      <c r="AG75" s="1180"/>
      <c r="AH75" s="1181"/>
      <c r="AI75" s="1181"/>
      <c r="AJ75" s="1180"/>
      <c r="AK75" s="1177"/>
      <c r="AL75" s="1194"/>
      <c r="AM75" s="1194"/>
      <c r="AN75" s="1194"/>
      <c r="AO75" s="282"/>
      <c r="AP75" s="23"/>
      <c r="AQ75" s="23"/>
      <c r="AR75" s="23"/>
      <c r="AS75" s="23"/>
      <c r="AT75" s="23"/>
      <c r="AU75" s="23"/>
      <c r="AV75" s="23"/>
      <c r="AW75" s="23"/>
      <c r="AX75" s="23"/>
      <c r="AY75" s="23"/>
      <c r="AZ75" s="23"/>
      <c r="BA75" s="23"/>
      <c r="BB75" s="23"/>
      <c r="BC75" s="23"/>
      <c r="BD75" s="23"/>
      <c r="BE75" s="23"/>
      <c r="BF75" s="23"/>
      <c r="BG75" s="23"/>
      <c r="BH75" s="23"/>
      <c r="BI75" s="23"/>
    </row>
    <row r="76" spans="1:61" ht="32.25" customHeight="1" thickBot="1">
      <c r="A76" s="23"/>
      <c r="D76" s="23"/>
      <c r="E76" s="46"/>
      <c r="F76" s="25"/>
      <c r="G76" s="122"/>
      <c r="H76" s="122"/>
      <c r="I76" s="122"/>
      <c r="J76" s="123"/>
      <c r="K76" s="165">
        <f t="shared" si="18"/>
        <v>3125.4286666666667</v>
      </c>
      <c r="L76" s="1169">
        <v>9376286</v>
      </c>
      <c r="M76" s="1169"/>
      <c r="N76" s="1170" t="s">
        <v>474</v>
      </c>
      <c r="O76" s="1170"/>
      <c r="P76" s="1170"/>
      <c r="Q76" s="25"/>
      <c r="R76" s="25"/>
      <c r="S76" s="25"/>
      <c r="T76" s="25"/>
      <c r="U76" s="47"/>
      <c r="V76" s="23"/>
      <c r="W76" s="282"/>
      <c r="X76" s="1193"/>
      <c r="Y76" s="1180"/>
      <c r="Z76" s="1180"/>
      <c r="AA76" s="285"/>
      <c r="AB76" s="1194"/>
      <c r="AC76" s="1180"/>
      <c r="AD76" s="1177"/>
      <c r="AE76" s="1180"/>
      <c r="AF76" s="1177"/>
      <c r="AG76" s="1180"/>
      <c r="AH76" s="1181"/>
      <c r="AI76" s="1181"/>
      <c r="AJ76" s="1180"/>
      <c r="AK76" s="1177"/>
      <c r="AL76" s="1194"/>
      <c r="AM76" s="1194"/>
      <c r="AN76" s="1194"/>
      <c r="AO76" s="282"/>
      <c r="AP76" s="23"/>
      <c r="AQ76" s="23"/>
      <c r="AR76" s="23"/>
      <c r="AS76" s="23"/>
      <c r="AT76" s="23"/>
      <c r="AU76" s="23"/>
      <c r="AV76" s="23"/>
      <c r="AW76" s="23"/>
      <c r="AX76" s="23"/>
      <c r="AY76" s="23"/>
      <c r="AZ76" s="23"/>
      <c r="BA76" s="23"/>
      <c r="BB76" s="23"/>
      <c r="BC76" s="23"/>
      <c r="BD76" s="23"/>
      <c r="BE76" s="23"/>
      <c r="BF76" s="23"/>
      <c r="BG76" s="23"/>
      <c r="BH76" s="23"/>
      <c r="BI76" s="23"/>
    </row>
    <row r="77" spans="1:61" ht="32.25" customHeight="1" thickBot="1">
      <c r="A77" s="23"/>
      <c r="D77" s="23"/>
      <c r="E77" s="46"/>
      <c r="F77" s="25"/>
      <c r="G77" s="122"/>
      <c r="H77" s="122"/>
      <c r="I77" s="122"/>
      <c r="J77" s="123"/>
      <c r="K77" s="165">
        <f t="shared" si="18"/>
        <v>2954.1726666666668</v>
      </c>
      <c r="L77" s="1169">
        <v>8862518</v>
      </c>
      <c r="M77" s="1169"/>
      <c r="N77" s="1170" t="s">
        <v>475</v>
      </c>
      <c r="O77" s="1170"/>
      <c r="P77" s="1170"/>
      <c r="Q77" s="25"/>
      <c r="R77" s="25"/>
      <c r="S77" s="25"/>
      <c r="T77" s="25"/>
      <c r="U77" s="47"/>
      <c r="V77" s="23"/>
      <c r="W77" s="282"/>
      <c r="X77" s="1193"/>
      <c r="Y77" s="1180"/>
      <c r="Z77" s="1180"/>
      <c r="AA77" s="285"/>
      <c r="AB77" s="1194"/>
      <c r="AC77" s="1180"/>
      <c r="AD77" s="1177"/>
      <c r="AE77" s="1180"/>
      <c r="AF77" s="1177"/>
      <c r="AG77" s="1180"/>
      <c r="AH77" s="1181"/>
      <c r="AI77" s="1181"/>
      <c r="AJ77" s="1180"/>
      <c r="AK77" s="1177"/>
      <c r="AL77" s="1194"/>
      <c r="AM77" s="1194"/>
      <c r="AN77" s="1194"/>
      <c r="AO77" s="282"/>
      <c r="AP77" s="23"/>
      <c r="AQ77" s="23"/>
      <c r="AR77" s="23"/>
      <c r="AS77" s="23"/>
      <c r="AT77" s="23"/>
      <c r="AU77" s="23"/>
      <c r="AV77" s="23"/>
      <c r="AW77" s="23"/>
      <c r="AX77" s="23"/>
      <c r="AY77" s="23"/>
      <c r="AZ77" s="23"/>
      <c r="BA77" s="23"/>
      <c r="BB77" s="23"/>
      <c r="BC77" s="23"/>
      <c r="BD77" s="23"/>
      <c r="BE77" s="23"/>
      <c r="BF77" s="23"/>
      <c r="BG77" s="23"/>
      <c r="BH77" s="23"/>
      <c r="BI77" s="23"/>
    </row>
    <row r="78" spans="1:61" ht="32.25" customHeight="1" thickBot="1">
      <c r="A78" s="23"/>
      <c r="D78" s="23"/>
      <c r="E78" s="46"/>
      <c r="F78" s="25"/>
      <c r="G78" s="25"/>
      <c r="H78" s="25"/>
      <c r="I78" s="25"/>
      <c r="J78" s="26"/>
      <c r="K78" s="165">
        <f t="shared" si="18"/>
        <v>2825.73</v>
      </c>
      <c r="L78" s="1169">
        <v>8477190</v>
      </c>
      <c r="M78" s="1169"/>
      <c r="N78" s="1170" t="s">
        <v>476</v>
      </c>
      <c r="O78" s="1170"/>
      <c r="P78" s="1170"/>
      <c r="Q78" s="25"/>
      <c r="R78" s="25"/>
      <c r="S78" s="25"/>
      <c r="T78" s="25"/>
      <c r="U78" s="47"/>
      <c r="V78" s="23"/>
      <c r="W78" s="282"/>
      <c r="X78" s="1193"/>
      <c r="Y78" s="1180"/>
      <c r="Z78" s="1180"/>
      <c r="AA78" s="285"/>
      <c r="AB78" s="1194"/>
      <c r="AC78" s="1180"/>
      <c r="AD78" s="1177"/>
      <c r="AE78" s="1180"/>
      <c r="AF78" s="1177"/>
      <c r="AG78" s="1180"/>
      <c r="AH78" s="1181"/>
      <c r="AI78" s="1181"/>
      <c r="AJ78" s="1180"/>
      <c r="AK78" s="1177"/>
      <c r="AL78" s="1194"/>
      <c r="AM78" s="1194"/>
      <c r="AN78" s="1194"/>
      <c r="AO78" s="282"/>
      <c r="AP78" s="23"/>
      <c r="AQ78" s="23"/>
      <c r="AR78" s="23"/>
      <c r="AS78" s="23"/>
      <c r="AT78" s="23"/>
      <c r="AU78" s="23"/>
      <c r="AV78" s="23"/>
      <c r="AW78" s="23"/>
      <c r="AX78" s="23"/>
      <c r="AY78" s="23"/>
      <c r="AZ78" s="23"/>
      <c r="BA78" s="23"/>
      <c r="BB78" s="23"/>
      <c r="BC78" s="23"/>
      <c r="BD78" s="23"/>
      <c r="BE78" s="23"/>
      <c r="BF78" s="23"/>
      <c r="BG78" s="23"/>
      <c r="BH78" s="23"/>
      <c r="BI78" s="23"/>
    </row>
    <row r="79" spans="1:61" ht="43.5" customHeight="1" thickBot="1">
      <c r="A79" s="23"/>
      <c r="D79" s="23"/>
      <c r="E79" s="46"/>
      <c r="F79" s="25"/>
      <c r="G79" s="25"/>
      <c r="H79" s="25"/>
      <c r="I79" s="25"/>
      <c r="J79" s="25"/>
      <c r="K79" s="165">
        <f t="shared" si="18"/>
        <v>2697.288</v>
      </c>
      <c r="L79" s="1169">
        <v>8091864</v>
      </c>
      <c r="M79" s="1169"/>
      <c r="N79" s="1170" t="s">
        <v>477</v>
      </c>
      <c r="O79" s="1170"/>
      <c r="P79" s="1170"/>
      <c r="Q79" s="25"/>
      <c r="R79" s="25"/>
      <c r="S79" s="25"/>
      <c r="T79" s="25"/>
      <c r="U79" s="47"/>
      <c r="W79" s="282"/>
      <c r="X79" s="1193"/>
      <c r="Y79" s="1177"/>
      <c r="Z79" s="1177"/>
      <c r="AA79" s="286"/>
      <c r="AB79" s="287"/>
      <c r="AC79" s="285"/>
      <c r="AD79" s="286"/>
      <c r="AE79" s="285"/>
      <c r="AF79" s="286"/>
      <c r="AG79" s="285"/>
      <c r="AH79" s="289"/>
      <c r="AI79" s="289"/>
      <c r="AJ79" s="285"/>
      <c r="AK79" s="1177"/>
      <c r="AL79" s="1194"/>
      <c r="AM79" s="1194"/>
      <c r="AN79" s="1194"/>
      <c r="AO79" s="282"/>
      <c r="AP79" s="23"/>
      <c r="AQ79" s="23"/>
      <c r="AR79" s="23"/>
      <c r="AS79" s="23"/>
      <c r="AT79" s="23"/>
      <c r="AU79" s="23"/>
      <c r="AV79" s="23"/>
      <c r="AW79" s="23"/>
      <c r="AX79" s="23"/>
      <c r="AY79" s="23"/>
      <c r="AZ79" s="23"/>
      <c r="BA79" s="23"/>
      <c r="BB79" s="23"/>
      <c r="BC79" s="23"/>
      <c r="BD79" s="23"/>
      <c r="BE79" s="23"/>
      <c r="BF79" s="23"/>
      <c r="BG79" s="23"/>
      <c r="BH79" s="23"/>
      <c r="BI79" s="23"/>
    </row>
    <row r="80" spans="1:61" ht="32.25" customHeight="1" thickBot="1">
      <c r="A80" s="23"/>
      <c r="D80" s="23"/>
      <c r="E80" s="46"/>
      <c r="F80" s="25"/>
      <c r="G80" s="25"/>
      <c r="H80" s="25"/>
      <c r="I80" s="25"/>
      <c r="J80" s="25"/>
      <c r="K80" s="165">
        <f t="shared" si="18"/>
        <v>2440.4029999999998</v>
      </c>
      <c r="L80" s="1169">
        <v>7321209</v>
      </c>
      <c r="M80" s="1169"/>
      <c r="N80" s="1170" t="s">
        <v>478</v>
      </c>
      <c r="O80" s="1170"/>
      <c r="P80" s="1170"/>
      <c r="Q80" s="25"/>
      <c r="R80" s="25"/>
      <c r="S80" s="25"/>
      <c r="T80" s="25"/>
      <c r="U80" s="47"/>
      <c r="V80" s="23"/>
      <c r="W80" s="282"/>
      <c r="X80" s="1193"/>
      <c r="Y80" s="1180"/>
      <c r="Z80" s="1180"/>
      <c r="AA80" s="285"/>
      <c r="AB80" s="1194"/>
      <c r="AC80" s="1180"/>
      <c r="AD80" s="1177"/>
      <c r="AE80" s="1181"/>
      <c r="AF80" s="1177"/>
      <c r="AG80" s="1181"/>
      <c r="AH80" s="1181"/>
      <c r="AI80" s="1181"/>
      <c r="AJ80" s="1181"/>
      <c r="AK80" s="1177"/>
      <c r="AL80" s="1194"/>
      <c r="AM80" s="1194"/>
      <c r="AN80" s="1194"/>
      <c r="AO80" s="282"/>
      <c r="AP80" s="23"/>
      <c r="AQ80" s="23"/>
      <c r="AR80" s="23"/>
      <c r="AS80" s="23"/>
      <c r="AT80" s="23"/>
      <c r="AU80" s="23"/>
      <c r="AV80" s="23"/>
      <c r="AW80" s="23"/>
      <c r="AX80" s="23"/>
      <c r="AY80" s="23"/>
      <c r="AZ80" s="23"/>
      <c r="BA80" s="23"/>
      <c r="BB80" s="23"/>
      <c r="BC80" s="23"/>
      <c r="BD80" s="23"/>
      <c r="BE80" s="23"/>
      <c r="BF80" s="23"/>
      <c r="BG80" s="23"/>
      <c r="BH80" s="23"/>
      <c r="BI80" s="23"/>
    </row>
    <row r="81" spans="1:61" ht="32.25" customHeight="1" thickBot="1">
      <c r="A81" s="23"/>
      <c r="D81" s="23"/>
      <c r="E81" s="46"/>
      <c r="F81" s="25"/>
      <c r="G81" s="25"/>
      <c r="H81" s="25"/>
      <c r="I81" s="25"/>
      <c r="J81" s="25"/>
      <c r="K81" s="165">
        <f t="shared" si="18"/>
        <v>2140.7046666666665</v>
      </c>
      <c r="L81" s="1169">
        <v>6422114</v>
      </c>
      <c r="M81" s="1169"/>
      <c r="N81" s="1170" t="s">
        <v>479</v>
      </c>
      <c r="O81" s="1170"/>
      <c r="P81" s="1170"/>
      <c r="Q81" s="25"/>
      <c r="R81" s="25"/>
      <c r="S81" s="25"/>
      <c r="T81" s="25"/>
      <c r="U81" s="47"/>
      <c r="V81" s="23"/>
      <c r="W81" s="282"/>
      <c r="X81" s="1193"/>
      <c r="Y81" s="1180"/>
      <c r="Z81" s="1180"/>
      <c r="AA81" s="285"/>
      <c r="AB81" s="1194"/>
      <c r="AC81" s="1180"/>
      <c r="AD81" s="1177"/>
      <c r="AE81" s="1181"/>
      <c r="AF81" s="1177"/>
      <c r="AG81" s="1181"/>
      <c r="AH81" s="1181"/>
      <c r="AI81" s="1181"/>
      <c r="AJ81" s="1181"/>
      <c r="AK81" s="1177"/>
      <c r="AL81" s="1194"/>
      <c r="AM81" s="1194"/>
      <c r="AN81" s="1194"/>
      <c r="AO81" s="282"/>
      <c r="AP81" s="23"/>
      <c r="AQ81" s="23"/>
      <c r="AR81" s="23"/>
      <c r="AS81" s="23"/>
      <c r="AT81" s="23"/>
      <c r="AU81" s="23"/>
      <c r="AV81" s="23"/>
      <c r="AW81" s="23"/>
      <c r="AX81" s="23"/>
      <c r="AY81" s="23"/>
      <c r="AZ81" s="23"/>
      <c r="BA81" s="23"/>
      <c r="BB81" s="23"/>
      <c r="BC81" s="23"/>
      <c r="BD81" s="23"/>
      <c r="BE81" s="23"/>
      <c r="BF81" s="23"/>
      <c r="BG81" s="23"/>
      <c r="BH81" s="23"/>
      <c r="BI81" s="23"/>
    </row>
    <row r="82" spans="1:61" ht="32.25" customHeight="1" thickBot="1">
      <c r="A82" s="23"/>
      <c r="D82" s="23"/>
      <c r="E82" s="46"/>
      <c r="F82" s="25"/>
      <c r="G82" s="25"/>
      <c r="H82" s="25"/>
      <c r="I82" s="25"/>
      <c r="J82" s="25"/>
      <c r="K82" s="165">
        <f t="shared" si="18"/>
        <v>1969.4483333333333</v>
      </c>
      <c r="L82" s="1169">
        <v>5908345</v>
      </c>
      <c r="M82" s="1169"/>
      <c r="N82" s="1170" t="s">
        <v>480</v>
      </c>
      <c r="O82" s="1170"/>
      <c r="P82" s="1170"/>
      <c r="Q82" s="25"/>
      <c r="R82" s="25"/>
      <c r="S82" s="25"/>
      <c r="T82" s="25"/>
      <c r="U82" s="47"/>
      <c r="V82" s="23"/>
      <c r="W82" s="282"/>
      <c r="X82" s="1193"/>
      <c r="Y82" s="1180"/>
      <c r="Z82" s="1180"/>
      <c r="AA82" s="285"/>
      <c r="AB82" s="1194"/>
      <c r="AC82" s="1180"/>
      <c r="AD82" s="1177"/>
      <c r="AE82" s="1180"/>
      <c r="AF82" s="1177"/>
      <c r="AG82" s="1180"/>
      <c r="AH82" s="1181"/>
      <c r="AI82" s="1181"/>
      <c r="AJ82" s="1180"/>
      <c r="AK82" s="1177"/>
      <c r="AL82" s="1194"/>
      <c r="AM82" s="1194"/>
      <c r="AN82" s="1194"/>
      <c r="AO82" s="282"/>
      <c r="AP82" s="23"/>
      <c r="AQ82" s="23"/>
      <c r="AR82" s="23"/>
      <c r="AS82" s="23"/>
      <c r="AT82" s="23"/>
      <c r="AU82" s="23"/>
      <c r="AV82" s="23"/>
      <c r="AW82" s="23"/>
      <c r="AX82" s="23"/>
      <c r="AY82" s="23"/>
      <c r="AZ82" s="23"/>
      <c r="BA82" s="23"/>
      <c r="BB82" s="23"/>
      <c r="BC82" s="23"/>
      <c r="BD82" s="23"/>
      <c r="BE82" s="23"/>
      <c r="BF82" s="23"/>
      <c r="BG82" s="23"/>
      <c r="BH82" s="23"/>
      <c r="BI82" s="23"/>
    </row>
    <row r="83" spans="1:61" ht="32.25" customHeight="1" thickBot="1">
      <c r="A83" s="23"/>
      <c r="D83" s="23"/>
      <c r="E83" s="46"/>
      <c r="F83" s="25"/>
      <c r="G83" s="25"/>
      <c r="H83" s="25"/>
      <c r="I83" s="25"/>
      <c r="J83" s="25"/>
      <c r="K83" s="165">
        <f t="shared" si="18"/>
        <v>1798.192</v>
      </c>
      <c r="L83" s="1169">
        <v>5394576</v>
      </c>
      <c r="M83" s="1169"/>
      <c r="N83" s="1170" t="s">
        <v>481</v>
      </c>
      <c r="O83" s="1170"/>
      <c r="P83" s="1170"/>
      <c r="Q83" s="25"/>
      <c r="R83" s="25"/>
      <c r="S83" s="25"/>
      <c r="T83" s="25"/>
      <c r="U83" s="47"/>
      <c r="V83" s="23"/>
      <c r="W83" s="282"/>
      <c r="X83" s="1193"/>
      <c r="Y83" s="1180"/>
      <c r="Z83" s="1180"/>
      <c r="AA83" s="285"/>
      <c r="AB83" s="1194"/>
      <c r="AC83" s="1180"/>
      <c r="AD83" s="1177"/>
      <c r="AE83" s="1180"/>
      <c r="AF83" s="1177"/>
      <c r="AG83" s="1180"/>
      <c r="AH83" s="1181"/>
      <c r="AI83" s="1181"/>
      <c r="AJ83" s="1180"/>
      <c r="AK83" s="1177"/>
      <c r="AL83" s="1194"/>
      <c r="AM83" s="1194"/>
      <c r="AN83" s="1194"/>
      <c r="AO83" s="282"/>
      <c r="AP83" s="23"/>
      <c r="AQ83" s="23"/>
      <c r="AR83" s="23"/>
      <c r="AS83" s="23"/>
      <c r="AT83" s="23"/>
      <c r="AU83" s="23"/>
      <c r="AV83" s="23"/>
      <c r="AW83" s="23"/>
      <c r="AX83" s="23"/>
      <c r="AY83" s="23"/>
      <c r="AZ83" s="23"/>
      <c r="BA83" s="23"/>
      <c r="BB83" s="23"/>
      <c r="BC83" s="23"/>
      <c r="BD83" s="23"/>
      <c r="BE83" s="23"/>
      <c r="BF83" s="23"/>
      <c r="BG83" s="23"/>
      <c r="BH83" s="23"/>
      <c r="BI83" s="23"/>
    </row>
    <row r="84" spans="1:61" ht="32.25" customHeight="1" thickBot="1">
      <c r="A84" s="23"/>
      <c r="D84" s="23"/>
      <c r="E84" s="46"/>
      <c r="F84" s="25"/>
      <c r="G84" s="25"/>
      <c r="H84" s="25"/>
      <c r="I84" s="25"/>
      <c r="J84" s="25"/>
      <c r="K84" s="165">
        <f t="shared" si="18"/>
        <v>1541.3073333333334</v>
      </c>
      <c r="L84" s="1169">
        <v>4623922</v>
      </c>
      <c r="M84" s="1169"/>
      <c r="N84" s="1170" t="s">
        <v>482</v>
      </c>
      <c r="O84" s="1170"/>
      <c r="P84" s="1170"/>
      <c r="Q84" s="25"/>
      <c r="R84" s="25"/>
      <c r="S84" s="25"/>
      <c r="T84" s="25"/>
      <c r="U84" s="47"/>
      <c r="V84" s="23"/>
      <c r="W84" s="282"/>
      <c r="X84" s="1193"/>
      <c r="Y84" s="1181"/>
      <c r="Z84" s="1181"/>
      <c r="AA84" s="289"/>
      <c r="AB84" s="1194"/>
      <c r="AC84" s="1180"/>
      <c r="AD84" s="1177"/>
      <c r="AE84" s="1180"/>
      <c r="AF84" s="1177"/>
      <c r="AG84" s="1180"/>
      <c r="AH84" s="1181"/>
      <c r="AI84" s="1181"/>
      <c r="AJ84" s="1180"/>
      <c r="AK84" s="1177"/>
      <c r="AL84" s="1194"/>
      <c r="AM84" s="1194"/>
      <c r="AN84" s="1194"/>
      <c r="AO84" s="282"/>
      <c r="AP84" s="23"/>
      <c r="AQ84" s="23"/>
      <c r="AR84" s="23"/>
      <c r="AS84" s="23"/>
      <c r="AT84" s="23"/>
      <c r="AU84" s="23"/>
      <c r="AV84" s="23"/>
      <c r="AW84" s="23"/>
      <c r="AX84" s="23"/>
      <c r="AY84" s="23"/>
      <c r="AZ84" s="23"/>
      <c r="BA84" s="23"/>
      <c r="BB84" s="23"/>
      <c r="BC84" s="23"/>
      <c r="BD84" s="23"/>
      <c r="BE84" s="23"/>
      <c r="BF84" s="23"/>
      <c r="BG84" s="23"/>
      <c r="BH84" s="23"/>
      <c r="BI84" s="23"/>
    </row>
    <row r="85" spans="1:61" ht="32.25" customHeight="1" thickBot="1">
      <c r="A85" s="23"/>
      <c r="D85" s="23"/>
      <c r="E85" s="46"/>
      <c r="F85" s="25"/>
      <c r="G85" s="25"/>
      <c r="H85" s="25"/>
      <c r="I85" s="25"/>
      <c r="J85" s="25"/>
      <c r="K85" s="165">
        <f t="shared" si="18"/>
        <v>1370.0509999999999</v>
      </c>
      <c r="L85" s="1169">
        <v>4110153</v>
      </c>
      <c r="M85" s="1169"/>
      <c r="N85" s="1170" t="s">
        <v>483</v>
      </c>
      <c r="O85" s="1170"/>
      <c r="P85" s="1170"/>
      <c r="Q85" s="25"/>
      <c r="R85" s="25"/>
      <c r="S85" s="25"/>
      <c r="T85" s="25"/>
      <c r="U85" s="47"/>
      <c r="V85" s="23"/>
      <c r="W85" s="282"/>
      <c r="X85" s="1193"/>
      <c r="Y85" s="1181"/>
      <c r="Z85" s="1181"/>
      <c r="AA85" s="289"/>
      <c r="AB85" s="1194"/>
      <c r="AC85" s="1180"/>
      <c r="AD85" s="1177"/>
      <c r="AE85" s="1180"/>
      <c r="AF85" s="1177"/>
      <c r="AG85" s="1180"/>
      <c r="AH85" s="1181"/>
      <c r="AI85" s="1181"/>
      <c r="AJ85" s="1180"/>
      <c r="AK85" s="1177"/>
      <c r="AL85" s="1194"/>
      <c r="AM85" s="1194"/>
      <c r="AN85" s="1194"/>
      <c r="AO85" s="282"/>
      <c r="AP85" s="23"/>
      <c r="AQ85" s="23"/>
      <c r="AR85" s="23"/>
      <c r="AS85" s="23"/>
      <c r="AT85" s="23"/>
      <c r="AU85" s="23"/>
      <c r="AV85" s="23"/>
      <c r="AW85" s="23"/>
      <c r="AX85" s="23"/>
      <c r="AY85" s="23"/>
      <c r="AZ85" s="23"/>
      <c r="BA85" s="23"/>
      <c r="BB85" s="23"/>
      <c r="BC85" s="23"/>
      <c r="BD85" s="23"/>
      <c r="BE85" s="23"/>
      <c r="BF85" s="23"/>
      <c r="BG85" s="23"/>
      <c r="BH85" s="23"/>
      <c r="BI85" s="23"/>
    </row>
    <row r="86" spans="1:61" ht="32.25" customHeight="1" thickBot="1">
      <c r="A86" s="23"/>
      <c r="D86" s="23"/>
      <c r="E86" s="46"/>
      <c r="F86" s="25"/>
      <c r="G86" s="25"/>
      <c r="H86" s="25"/>
      <c r="I86" s="25"/>
      <c r="J86" s="25"/>
      <c r="K86" s="165">
        <f t="shared" si="18"/>
        <v>1241.6086666666667</v>
      </c>
      <c r="L86" s="1169">
        <v>3724826</v>
      </c>
      <c r="M86" s="1169"/>
      <c r="N86" s="1170" t="s">
        <v>484</v>
      </c>
      <c r="O86" s="1170"/>
      <c r="P86" s="1170"/>
      <c r="Q86" s="25"/>
      <c r="R86" s="25"/>
      <c r="S86" s="25"/>
      <c r="T86" s="25"/>
      <c r="U86" s="47"/>
      <c r="V86" s="23"/>
      <c r="W86" s="282"/>
      <c r="X86" s="1232"/>
      <c r="Y86" s="1180"/>
      <c r="Z86" s="1180"/>
      <c r="AA86" s="285"/>
      <c r="AB86" s="1194"/>
      <c r="AC86" s="1180"/>
      <c r="AD86" s="1177"/>
      <c r="AE86" s="1181"/>
      <c r="AF86" s="1177"/>
      <c r="AG86" s="1181"/>
      <c r="AH86" s="1181"/>
      <c r="AI86" s="1181"/>
      <c r="AJ86" s="1181"/>
      <c r="AK86" s="1177"/>
      <c r="AL86" s="1194"/>
      <c r="AM86" s="1194"/>
      <c r="AN86" s="1194"/>
      <c r="AO86" s="282"/>
      <c r="AP86" s="23"/>
      <c r="AQ86" s="23"/>
      <c r="AR86" s="23"/>
      <c r="AS86" s="23"/>
      <c r="AT86" s="23"/>
      <c r="AU86" s="23"/>
      <c r="AV86" s="23"/>
      <c r="AW86" s="23"/>
      <c r="AX86" s="23"/>
      <c r="AY86" s="23"/>
      <c r="AZ86" s="23"/>
      <c r="BA86" s="23"/>
      <c r="BB86" s="23"/>
      <c r="BC86" s="23"/>
      <c r="BD86" s="23"/>
      <c r="BE86" s="23"/>
      <c r="BF86" s="23"/>
      <c r="BG86" s="23"/>
      <c r="BH86" s="23"/>
      <c r="BI86" s="23"/>
    </row>
    <row r="87" spans="1:61" ht="32.25" customHeight="1" thickBot="1">
      <c r="A87" s="23"/>
      <c r="D87" s="23"/>
      <c r="E87" s="46"/>
      <c r="F87" s="25"/>
      <c r="G87" s="25"/>
      <c r="H87" s="25"/>
      <c r="I87" s="25"/>
      <c r="J87" s="25"/>
      <c r="K87" s="165">
        <f t="shared" si="18"/>
        <v>1070.3523333333333</v>
      </c>
      <c r="L87" s="1169">
        <v>3211057</v>
      </c>
      <c r="M87" s="1169"/>
      <c r="N87" s="1170" t="s">
        <v>485</v>
      </c>
      <c r="O87" s="1170"/>
      <c r="P87" s="1170"/>
      <c r="Q87" s="25"/>
      <c r="R87" s="25"/>
      <c r="S87" s="25"/>
      <c r="T87" s="25"/>
      <c r="U87" s="47"/>
      <c r="V87" s="23"/>
      <c r="W87" s="282"/>
      <c r="X87" s="1232"/>
      <c r="Y87" s="1180"/>
      <c r="Z87" s="1180"/>
      <c r="AA87" s="285"/>
      <c r="AB87" s="1194"/>
      <c r="AC87" s="1180"/>
      <c r="AD87" s="1177"/>
      <c r="AE87" s="1181"/>
      <c r="AF87" s="1177"/>
      <c r="AG87" s="1181"/>
      <c r="AH87" s="1181"/>
      <c r="AI87" s="1181"/>
      <c r="AJ87" s="1181"/>
      <c r="AK87" s="1177"/>
      <c r="AL87" s="1194"/>
      <c r="AM87" s="1194"/>
      <c r="AN87" s="1194"/>
      <c r="AO87" s="282"/>
      <c r="AP87" s="23"/>
      <c r="AQ87" s="23"/>
      <c r="AR87" s="23"/>
      <c r="AS87" s="23"/>
      <c r="AT87" s="23"/>
      <c r="AU87" s="23"/>
      <c r="AV87" s="23"/>
      <c r="AW87" s="23"/>
      <c r="AX87" s="23"/>
      <c r="AY87" s="23"/>
      <c r="AZ87" s="23"/>
      <c r="BA87" s="23"/>
      <c r="BB87" s="23"/>
      <c r="BC87" s="23"/>
      <c r="BD87" s="23"/>
      <c r="BE87" s="23"/>
      <c r="BF87" s="23"/>
      <c r="BG87" s="23"/>
      <c r="BH87" s="23"/>
      <c r="BI87" s="23"/>
    </row>
    <row r="88" spans="1:61" ht="32.25" customHeight="1" thickBot="1">
      <c r="A88" s="23"/>
      <c r="D88" s="23"/>
      <c r="E88" s="46"/>
      <c r="F88" s="25"/>
      <c r="G88" s="25"/>
      <c r="H88" s="25"/>
      <c r="I88" s="25"/>
      <c r="J88" s="25"/>
      <c r="K88" s="165">
        <f t="shared" si="18"/>
        <v>963.31700000000001</v>
      </c>
      <c r="L88" s="1169">
        <v>2889951</v>
      </c>
      <c r="M88" s="1169"/>
      <c r="N88" s="1170" t="s">
        <v>486</v>
      </c>
      <c r="O88" s="1170"/>
      <c r="P88" s="1170"/>
      <c r="Q88" s="25"/>
      <c r="R88" s="25"/>
      <c r="S88" s="25"/>
      <c r="T88" s="25"/>
      <c r="U88" s="47"/>
      <c r="V88" s="23"/>
      <c r="W88" s="282"/>
      <c r="X88" s="1232"/>
      <c r="Y88" s="1180"/>
      <c r="Z88" s="1180"/>
      <c r="AA88" s="285"/>
      <c r="AB88" s="1194"/>
      <c r="AC88" s="1180"/>
      <c r="AD88" s="1177"/>
      <c r="AE88" s="1180"/>
      <c r="AF88" s="1177"/>
      <c r="AG88" s="1180"/>
      <c r="AH88" s="1181"/>
      <c r="AI88" s="1181"/>
      <c r="AJ88" s="1180"/>
      <c r="AK88" s="1177"/>
      <c r="AL88" s="1194"/>
      <c r="AM88" s="1194"/>
      <c r="AN88" s="1194"/>
      <c r="AO88" s="282"/>
      <c r="AP88" s="23"/>
      <c r="AQ88" s="23"/>
      <c r="AR88" s="23"/>
      <c r="AS88" s="23"/>
      <c r="AT88" s="23"/>
      <c r="AU88" s="23"/>
      <c r="AV88" s="23"/>
      <c r="AW88" s="23"/>
      <c r="AX88" s="23"/>
      <c r="AY88" s="23"/>
      <c r="AZ88" s="23"/>
      <c r="BA88" s="23"/>
      <c r="BB88" s="23"/>
      <c r="BC88" s="23"/>
      <c r="BD88" s="23"/>
      <c r="BE88" s="23"/>
      <c r="BF88" s="23"/>
      <c r="BG88" s="23"/>
      <c r="BH88" s="23"/>
      <c r="BI88" s="23"/>
    </row>
    <row r="89" spans="1:61" ht="32.25" customHeight="1" thickBot="1">
      <c r="A89" s="23"/>
      <c r="D89" s="23"/>
      <c r="E89" s="46"/>
      <c r="F89" s="25"/>
      <c r="G89" s="25"/>
      <c r="H89" s="25"/>
      <c r="I89" s="25"/>
      <c r="J89" s="25"/>
      <c r="K89" s="165">
        <f t="shared" si="18"/>
        <v>856.28166666666664</v>
      </c>
      <c r="L89" s="1169">
        <v>2568845</v>
      </c>
      <c r="M89" s="1169"/>
      <c r="N89" s="1170" t="s">
        <v>487</v>
      </c>
      <c r="O89" s="1170"/>
      <c r="P89" s="1170"/>
      <c r="Q89" s="25"/>
      <c r="R89" s="25"/>
      <c r="S89" s="25"/>
      <c r="T89" s="25"/>
      <c r="U89" s="47"/>
      <c r="V89" s="23"/>
      <c r="W89" s="282"/>
      <c r="X89" s="1232"/>
      <c r="Y89" s="1180"/>
      <c r="Z89" s="1180"/>
      <c r="AA89" s="285"/>
      <c r="AB89" s="1194"/>
      <c r="AC89" s="1180"/>
      <c r="AD89" s="1177"/>
      <c r="AE89" s="1180"/>
      <c r="AF89" s="1177"/>
      <c r="AG89" s="1180"/>
      <c r="AH89" s="1181"/>
      <c r="AI89" s="1181"/>
      <c r="AJ89" s="1180"/>
      <c r="AK89" s="1177"/>
      <c r="AL89" s="1194"/>
      <c r="AM89" s="1194"/>
      <c r="AN89" s="1194"/>
      <c r="AO89" s="282"/>
      <c r="AP89" s="23"/>
      <c r="AQ89" s="23"/>
      <c r="AR89" s="23"/>
      <c r="AS89" s="23"/>
      <c r="AT89" s="23"/>
      <c r="AU89" s="23"/>
      <c r="AV89" s="23"/>
      <c r="AW89" s="23"/>
      <c r="AX89" s="23"/>
      <c r="AY89" s="23"/>
      <c r="AZ89" s="23"/>
      <c r="BA89" s="23"/>
      <c r="BB89" s="23"/>
      <c r="BC89" s="23"/>
      <c r="BD89" s="23"/>
      <c r="BE89" s="23"/>
      <c r="BF89" s="23"/>
      <c r="BG89" s="23"/>
      <c r="BH89" s="23"/>
      <c r="BI89" s="23"/>
    </row>
    <row r="90" spans="1:61" ht="32.25" customHeight="1" thickBot="1">
      <c r="A90" s="23"/>
      <c r="D90" s="23"/>
      <c r="E90" s="46"/>
      <c r="F90" s="25"/>
      <c r="G90" s="25"/>
      <c r="H90" s="25"/>
      <c r="I90" s="25"/>
      <c r="J90" s="25"/>
      <c r="K90" s="165">
        <f t="shared" si="18"/>
        <v>770.65366666666671</v>
      </c>
      <c r="L90" s="1169">
        <v>2311961</v>
      </c>
      <c r="M90" s="1169"/>
      <c r="N90" s="1170" t="s">
        <v>488</v>
      </c>
      <c r="O90" s="1170"/>
      <c r="P90" s="1170"/>
      <c r="Q90" s="25"/>
      <c r="R90" s="25"/>
      <c r="S90" s="25"/>
      <c r="T90" s="25"/>
      <c r="U90" s="47"/>
      <c r="V90" s="23"/>
      <c r="W90" s="282"/>
      <c r="X90" s="1232"/>
      <c r="Y90" s="1181"/>
      <c r="Z90" s="1181"/>
      <c r="AA90" s="289"/>
      <c r="AB90" s="1194"/>
      <c r="AC90" s="1180"/>
      <c r="AD90" s="1177"/>
      <c r="AE90" s="1180"/>
      <c r="AF90" s="1177"/>
      <c r="AG90" s="1180"/>
      <c r="AH90" s="1181"/>
      <c r="AI90" s="1181"/>
      <c r="AJ90" s="1180"/>
      <c r="AK90" s="1177"/>
      <c r="AL90" s="1194"/>
      <c r="AM90" s="1194"/>
      <c r="AN90" s="1194"/>
      <c r="AO90" s="282"/>
      <c r="AP90" s="23"/>
      <c r="AQ90" s="23"/>
      <c r="AR90" s="23"/>
      <c r="AS90" s="23"/>
      <c r="AT90" s="23"/>
      <c r="AU90" s="23"/>
      <c r="AV90" s="23"/>
      <c r="AW90" s="23"/>
      <c r="AX90" s="23"/>
      <c r="AY90" s="23"/>
      <c r="AZ90" s="23"/>
      <c r="BA90" s="23"/>
      <c r="BB90" s="23"/>
      <c r="BC90" s="23"/>
      <c r="BD90" s="23"/>
      <c r="BE90" s="23"/>
      <c r="BF90" s="23"/>
      <c r="BG90" s="23"/>
      <c r="BH90" s="23"/>
      <c r="BI90" s="23"/>
    </row>
    <row r="91" spans="1:61" ht="32.25" customHeight="1" thickBot="1">
      <c r="A91" s="23"/>
      <c r="D91" s="23"/>
      <c r="E91" s="46"/>
      <c r="F91" s="25"/>
      <c r="G91" s="25"/>
      <c r="H91" s="25"/>
      <c r="I91" s="25"/>
      <c r="J91" s="25"/>
      <c r="K91" s="165">
        <f t="shared" si="18"/>
        <v>685.02566666666667</v>
      </c>
      <c r="L91" s="1169">
        <v>2055077</v>
      </c>
      <c r="M91" s="1169"/>
      <c r="N91" s="1170" t="s">
        <v>489</v>
      </c>
      <c r="O91" s="1170"/>
      <c r="P91" s="1170"/>
      <c r="Q91" s="25"/>
      <c r="R91" s="25"/>
      <c r="S91" s="25"/>
      <c r="T91" s="25"/>
      <c r="U91" s="47"/>
      <c r="V91" s="23"/>
      <c r="W91" s="282"/>
      <c r="X91" s="1232"/>
      <c r="Y91" s="1181"/>
      <c r="Z91" s="1181"/>
      <c r="AA91" s="289"/>
      <c r="AB91" s="1194"/>
      <c r="AC91" s="1180"/>
      <c r="AD91" s="1177"/>
      <c r="AE91" s="1180"/>
      <c r="AF91" s="1177"/>
      <c r="AG91" s="1180"/>
      <c r="AH91" s="1181"/>
      <c r="AI91" s="1181"/>
      <c r="AJ91" s="1180"/>
      <c r="AK91" s="1177"/>
      <c r="AL91" s="1194"/>
      <c r="AM91" s="1194"/>
      <c r="AN91" s="1194"/>
      <c r="AO91" s="282"/>
      <c r="AP91" s="23"/>
      <c r="AQ91" s="23"/>
      <c r="AR91" s="23"/>
      <c r="AS91" s="23"/>
      <c r="AT91" s="23"/>
      <c r="AU91" s="23"/>
      <c r="AV91" s="23"/>
      <c r="AW91" s="23"/>
      <c r="AX91" s="23"/>
      <c r="AY91" s="23"/>
      <c r="AZ91" s="23"/>
      <c r="BA91" s="23"/>
      <c r="BB91" s="23"/>
      <c r="BC91" s="23"/>
      <c r="BD91" s="23"/>
      <c r="BE91" s="23"/>
      <c r="BF91" s="23"/>
      <c r="BG91" s="23"/>
      <c r="BH91" s="23"/>
      <c r="BI91" s="23"/>
    </row>
    <row r="92" spans="1:61" ht="39.75" customHeight="1" thickBot="1">
      <c r="A92" s="23"/>
      <c r="D92" s="23"/>
      <c r="E92" s="46"/>
      <c r="F92" s="25"/>
      <c r="G92" s="25"/>
      <c r="H92" s="25"/>
      <c r="I92" s="25"/>
      <c r="J92" s="25"/>
      <c r="K92" s="165">
        <f t="shared" si="18"/>
        <v>599.39733333333334</v>
      </c>
      <c r="L92" s="1169">
        <v>1798192</v>
      </c>
      <c r="M92" s="1169"/>
      <c r="N92" s="1170" t="s">
        <v>490</v>
      </c>
      <c r="O92" s="1170"/>
      <c r="P92" s="1170"/>
      <c r="Q92" s="25"/>
      <c r="R92" s="25"/>
      <c r="S92" s="25"/>
      <c r="T92" s="25"/>
      <c r="U92" s="47"/>
      <c r="V92" s="23"/>
      <c r="W92" s="282"/>
      <c r="X92" s="1193"/>
      <c r="Y92" s="1180"/>
      <c r="Z92" s="1180"/>
      <c r="AA92" s="285"/>
      <c r="AB92" s="1194"/>
      <c r="AC92" s="1180"/>
      <c r="AD92" s="1177"/>
      <c r="AE92" s="1180"/>
      <c r="AF92" s="1177"/>
      <c r="AG92" s="1180"/>
      <c r="AH92" s="1181"/>
      <c r="AI92" s="1181"/>
      <c r="AJ92" s="1180"/>
      <c r="AK92" s="1108"/>
      <c r="AL92" s="1194"/>
      <c r="AM92" s="1194"/>
      <c r="AN92" s="1194"/>
      <c r="AO92" s="282"/>
      <c r="AP92" s="282"/>
      <c r="AQ92" s="282"/>
      <c r="AR92" s="282"/>
      <c r="AS92" s="23"/>
      <c r="AT92" s="23"/>
      <c r="AU92" s="23"/>
      <c r="AV92" s="23"/>
      <c r="AW92" s="23"/>
      <c r="AX92" s="23"/>
      <c r="AY92" s="23"/>
      <c r="AZ92" s="23"/>
      <c r="BA92" s="23"/>
      <c r="BB92" s="23"/>
      <c r="BC92" s="23"/>
      <c r="BD92" s="23"/>
      <c r="BE92" s="23"/>
      <c r="BF92" s="23"/>
      <c r="BG92" s="23"/>
      <c r="BH92" s="23"/>
      <c r="BI92" s="23"/>
    </row>
    <row r="93" spans="1:61" ht="42" customHeight="1" thickBot="1">
      <c r="A93" s="23"/>
      <c r="D93" s="23"/>
      <c r="E93" s="46"/>
      <c r="F93" s="25"/>
      <c r="G93" s="25"/>
      <c r="H93" s="25"/>
      <c r="I93" s="25"/>
      <c r="J93" s="25"/>
      <c r="K93" s="165">
        <f t="shared" si="18"/>
        <v>513.76900000000001</v>
      </c>
      <c r="L93" s="1169">
        <v>1541307</v>
      </c>
      <c r="M93" s="1169"/>
      <c r="N93" s="1170" t="s">
        <v>491</v>
      </c>
      <c r="O93" s="1170"/>
      <c r="P93" s="1170"/>
      <c r="Q93" s="25"/>
      <c r="R93" s="25"/>
      <c r="S93" s="25"/>
      <c r="T93" s="25"/>
      <c r="U93" s="47"/>
      <c r="V93" s="23"/>
      <c r="W93" s="282"/>
      <c r="X93" s="1193"/>
      <c r="Y93" s="1180"/>
      <c r="Z93" s="1180"/>
      <c r="AA93" s="285"/>
      <c r="AB93" s="1194"/>
      <c r="AC93" s="1180"/>
      <c r="AD93" s="1177"/>
      <c r="AE93" s="1180"/>
      <c r="AF93" s="1177"/>
      <c r="AG93" s="1180"/>
      <c r="AH93" s="1181"/>
      <c r="AI93" s="1181"/>
      <c r="AJ93" s="1180"/>
      <c r="AK93" s="1108"/>
      <c r="AL93" s="1194"/>
      <c r="AM93" s="1194"/>
      <c r="AN93" s="1194"/>
      <c r="AO93" s="282"/>
      <c r="AP93" s="282"/>
      <c r="AQ93" s="282"/>
      <c r="AR93" s="282"/>
      <c r="AS93" s="23"/>
      <c r="AT93" s="23"/>
      <c r="AU93" s="23"/>
      <c r="AV93" s="23"/>
      <c r="AW93" s="23"/>
      <c r="AX93" s="23"/>
      <c r="AY93" s="23"/>
      <c r="AZ93" s="23"/>
      <c r="BA93" s="23"/>
      <c r="BB93" s="23"/>
      <c r="BC93" s="23"/>
      <c r="BD93" s="23"/>
      <c r="BE93" s="23"/>
      <c r="BF93" s="23"/>
      <c r="BG93" s="23"/>
      <c r="BH93" s="23"/>
      <c r="BI93" s="23"/>
    </row>
    <row r="94" spans="1:61" ht="38.25" customHeight="1" thickBot="1">
      <c r="A94" s="23"/>
      <c r="D94" s="23"/>
      <c r="E94" s="46"/>
      <c r="F94" s="25"/>
      <c r="G94" s="25"/>
      <c r="H94" s="25"/>
      <c r="I94" s="25"/>
      <c r="J94" s="25"/>
      <c r="K94" s="165">
        <f t="shared" si="18"/>
        <v>428.14100000000002</v>
      </c>
      <c r="L94" s="1169">
        <v>1284423</v>
      </c>
      <c r="M94" s="1169"/>
      <c r="N94" s="1170" t="s">
        <v>492</v>
      </c>
      <c r="O94" s="1170"/>
      <c r="P94" s="1170"/>
      <c r="Q94" s="25"/>
      <c r="R94" s="25"/>
      <c r="S94" s="25"/>
      <c r="T94" s="25"/>
      <c r="U94" s="47"/>
      <c r="V94" s="23"/>
      <c r="W94" s="282"/>
      <c r="X94" s="1193"/>
      <c r="Y94" s="1180"/>
      <c r="Z94" s="1180"/>
      <c r="AA94" s="285"/>
      <c r="AB94" s="1194"/>
      <c r="AC94" s="1180"/>
      <c r="AD94" s="1177"/>
      <c r="AE94" s="1180"/>
      <c r="AF94" s="1177"/>
      <c r="AG94" s="1180"/>
      <c r="AH94" s="1181"/>
      <c r="AI94" s="1181"/>
      <c r="AJ94" s="1180"/>
      <c r="AK94" s="1108"/>
      <c r="AL94" s="1194"/>
      <c r="AM94" s="1194"/>
      <c r="AN94" s="1194"/>
      <c r="AO94" s="282"/>
      <c r="AP94" s="282"/>
      <c r="AQ94" s="282"/>
      <c r="AR94" s="282"/>
      <c r="AS94" s="23"/>
      <c r="AT94" s="23"/>
      <c r="AU94" s="23"/>
      <c r="AV94" s="23"/>
      <c r="AW94" s="23"/>
      <c r="AX94" s="23"/>
      <c r="AY94" s="23"/>
      <c r="AZ94" s="23"/>
      <c r="BA94" s="23"/>
      <c r="BB94" s="23"/>
      <c r="BC94" s="23"/>
      <c r="BD94" s="23"/>
      <c r="BE94" s="23"/>
      <c r="BF94" s="23"/>
      <c r="BG94" s="23"/>
      <c r="BH94" s="23"/>
      <c r="BI94" s="23"/>
    </row>
    <row r="95" spans="1:61" ht="32.25" customHeight="1" thickBot="1">
      <c r="A95" s="23"/>
      <c r="D95" s="23"/>
      <c r="E95" s="46"/>
      <c r="F95" s="25"/>
      <c r="G95" s="25"/>
      <c r="H95" s="25"/>
      <c r="I95" s="25"/>
      <c r="J95" s="25"/>
      <c r="K95" s="165">
        <f t="shared" si="18"/>
        <v>342.51266666666669</v>
      </c>
      <c r="L95" s="1169">
        <v>1027538</v>
      </c>
      <c r="M95" s="1169"/>
      <c r="N95" s="1170" t="s">
        <v>493</v>
      </c>
      <c r="O95" s="1170"/>
      <c r="P95" s="1170"/>
      <c r="Q95" s="25"/>
      <c r="R95" s="25"/>
      <c r="S95" s="25"/>
      <c r="T95" s="25"/>
      <c r="U95" s="47"/>
      <c r="W95" s="1193"/>
      <c r="X95" s="1193"/>
      <c r="Y95" s="1180"/>
      <c r="Z95" s="1180"/>
      <c r="AA95" s="285"/>
      <c r="AB95" s="1194"/>
      <c r="AC95" s="1180"/>
      <c r="AD95" s="1177"/>
      <c r="AE95" s="1180"/>
      <c r="AF95" s="1177"/>
      <c r="AG95" s="1180"/>
      <c r="AH95" s="1181"/>
      <c r="AI95" s="1181"/>
      <c r="AJ95" s="1180"/>
      <c r="AK95" s="1108"/>
      <c r="AL95" s="1194"/>
      <c r="AM95" s="1194"/>
      <c r="AN95" s="1194"/>
      <c r="AO95" s="282"/>
      <c r="AP95" s="282"/>
      <c r="AQ95" s="282"/>
      <c r="AR95" s="282"/>
      <c r="AS95" s="23"/>
      <c r="AT95" s="23"/>
      <c r="AU95" s="23"/>
      <c r="AV95" s="23"/>
      <c r="AW95" s="23"/>
      <c r="AX95" s="23"/>
      <c r="AY95" s="23"/>
      <c r="AZ95" s="23"/>
      <c r="BA95" s="23"/>
      <c r="BB95" s="23"/>
      <c r="BC95" s="23"/>
      <c r="BD95" s="23"/>
      <c r="BE95" s="23"/>
      <c r="BF95" s="23"/>
      <c r="BG95" s="23"/>
      <c r="BH95" s="23"/>
      <c r="BI95" s="23"/>
    </row>
    <row r="96" spans="1:61" ht="32.25" customHeight="1" thickBot="1">
      <c r="A96" s="23"/>
      <c r="D96" s="23"/>
      <c r="E96" s="46"/>
      <c r="F96" s="25"/>
      <c r="G96" s="25"/>
      <c r="H96" s="25"/>
      <c r="I96" s="25"/>
      <c r="J96" s="25"/>
      <c r="K96" s="165">
        <f t="shared" si="18"/>
        <v>342.51266666666669</v>
      </c>
      <c r="L96" s="1182">
        <v>1027538</v>
      </c>
      <c r="M96" s="1182"/>
      <c r="N96" s="1183" t="s">
        <v>494</v>
      </c>
      <c r="O96" s="1183"/>
      <c r="P96" s="1183"/>
      <c r="Q96" s="25"/>
      <c r="R96" s="25"/>
      <c r="S96" s="25"/>
      <c r="T96" s="25"/>
      <c r="U96" s="47"/>
      <c r="V96" s="23"/>
      <c r="W96" s="1193"/>
      <c r="X96" s="282"/>
      <c r="Y96" s="282"/>
      <c r="Z96" s="282"/>
      <c r="AA96" s="282"/>
      <c r="AB96" s="282"/>
      <c r="AC96" s="282"/>
      <c r="AD96" s="282"/>
      <c r="AE96" s="282"/>
      <c r="AF96" s="282"/>
      <c r="AG96" s="282"/>
      <c r="AH96" s="282"/>
      <c r="AI96" s="282"/>
      <c r="AJ96" s="282"/>
      <c r="AK96" s="282"/>
      <c r="AL96" s="282"/>
      <c r="AM96" s="282"/>
      <c r="AN96" s="282"/>
      <c r="AO96" s="282"/>
      <c r="AP96" s="282"/>
      <c r="AQ96" s="282"/>
      <c r="AR96" s="282"/>
      <c r="AS96" s="23"/>
      <c r="AT96" s="23"/>
      <c r="AU96" s="23"/>
      <c r="AV96" s="23"/>
      <c r="AW96" s="23"/>
      <c r="AX96" s="23"/>
      <c r="AY96" s="23"/>
      <c r="AZ96" s="23"/>
      <c r="BA96" s="23"/>
      <c r="BB96" s="23"/>
      <c r="BC96" s="23"/>
      <c r="BD96" s="23"/>
      <c r="BE96" s="23"/>
      <c r="BF96" s="23"/>
      <c r="BG96" s="23"/>
      <c r="BH96" s="23"/>
      <c r="BI96" s="23"/>
    </row>
    <row r="97" spans="1:61" ht="18" customHeight="1" thickBot="1">
      <c r="A97" s="23"/>
      <c r="D97" s="23"/>
      <c r="E97" s="48"/>
      <c r="F97" s="49"/>
      <c r="G97" s="49"/>
      <c r="H97" s="49"/>
      <c r="I97" s="49"/>
      <c r="J97" s="49"/>
      <c r="K97" s="49"/>
      <c r="L97" s="353"/>
      <c r="M97" s="353"/>
      <c r="N97" s="354"/>
      <c r="O97" s="354"/>
      <c r="P97" s="354"/>
      <c r="Q97" s="49"/>
      <c r="R97" s="49"/>
      <c r="S97" s="49"/>
      <c r="T97" s="49"/>
      <c r="U97" s="50"/>
      <c r="V97" s="23"/>
      <c r="W97" s="282"/>
      <c r="X97" s="282"/>
      <c r="Y97" s="282"/>
      <c r="Z97" s="282"/>
      <c r="AA97" s="282"/>
      <c r="AB97" s="282"/>
      <c r="AC97" s="282"/>
      <c r="AD97" s="282"/>
      <c r="AE97" s="282"/>
      <c r="AF97" s="282"/>
      <c r="AG97" s="1233"/>
      <c r="AH97" s="1233"/>
      <c r="AI97" s="1233"/>
      <c r="AJ97" s="1233"/>
      <c r="AK97" s="282"/>
      <c r="AL97" s="282"/>
      <c r="AM97" s="282"/>
      <c r="AN97" s="282"/>
      <c r="AO97" s="282"/>
      <c r="AP97" s="282"/>
      <c r="AQ97" s="282"/>
      <c r="AR97" s="282"/>
      <c r="AS97" s="23"/>
      <c r="AT97" s="23"/>
      <c r="AU97" s="23"/>
      <c r="AV97" s="23"/>
      <c r="AW97" s="23"/>
      <c r="AX97" s="23"/>
      <c r="AY97" s="23"/>
      <c r="AZ97" s="23"/>
      <c r="BA97" s="23"/>
      <c r="BB97" s="23"/>
      <c r="BC97" s="23"/>
      <c r="BD97" s="23"/>
      <c r="BE97" s="23"/>
      <c r="BF97" s="23"/>
      <c r="BG97" s="23"/>
      <c r="BH97" s="23"/>
      <c r="BI97" s="23"/>
    </row>
    <row r="98" spans="1:61">
      <c r="A98" s="23"/>
      <c r="D98" s="23"/>
      <c r="E98" s="23"/>
      <c r="F98" s="23"/>
      <c r="G98" s="23"/>
      <c r="H98" s="23"/>
      <c r="I98" s="23"/>
      <c r="J98" s="23"/>
      <c r="K98" s="23"/>
      <c r="L98" s="23"/>
      <c r="M98" s="23"/>
      <c r="N98" s="23"/>
      <c r="O98" s="23"/>
      <c r="P98" s="23"/>
      <c r="Q98" s="23"/>
      <c r="R98" s="23"/>
      <c r="S98" s="23"/>
      <c r="T98" s="23"/>
      <c r="U98" s="23"/>
      <c r="V98" s="23"/>
      <c r="W98" s="282"/>
      <c r="X98" s="282"/>
      <c r="Y98" s="282"/>
      <c r="Z98" s="282"/>
      <c r="AA98" s="282"/>
      <c r="AB98" s="282"/>
      <c r="AC98" s="282"/>
      <c r="AD98" s="282"/>
      <c r="AE98" s="282"/>
      <c r="AF98" s="282"/>
      <c r="AG98" s="282"/>
      <c r="AH98" s="282"/>
      <c r="AI98" s="282"/>
      <c r="AJ98" s="282"/>
      <c r="AK98" s="282"/>
      <c r="AL98" s="282"/>
      <c r="AM98" s="282"/>
      <c r="AN98" s="282"/>
      <c r="AO98" s="282"/>
      <c r="AP98" s="282"/>
      <c r="AQ98" s="282"/>
      <c r="AR98" s="282"/>
      <c r="AS98" s="23"/>
    </row>
    <row r="99" spans="1:61">
      <c r="A99" s="23"/>
      <c r="D99" s="23"/>
      <c r="E99" s="300"/>
      <c r="F99" s="300"/>
      <c r="G99" s="23"/>
      <c r="H99" s="23"/>
      <c r="I99" s="23"/>
      <c r="J99" s="23"/>
      <c r="K99" s="23"/>
      <c r="L99" s="23"/>
      <c r="M99" s="23"/>
      <c r="N99" s="23"/>
      <c r="O99" s="23"/>
      <c r="P99" s="23"/>
      <c r="Q99" s="23"/>
      <c r="R99" s="23"/>
      <c r="S99" s="23"/>
      <c r="T99" s="23"/>
      <c r="U99" s="23"/>
      <c r="V99" s="23"/>
      <c r="W99" s="282"/>
      <c r="X99" s="282"/>
      <c r="Y99" s="282"/>
      <c r="Z99" s="282"/>
      <c r="AA99" s="282"/>
      <c r="AB99" s="282"/>
      <c r="AC99" s="282"/>
      <c r="AD99" s="282"/>
      <c r="AE99" s="282"/>
      <c r="AF99" s="282"/>
      <c r="AG99" s="282"/>
      <c r="AH99" s="282"/>
      <c r="AI99" s="282"/>
      <c r="AJ99" s="282"/>
      <c r="AK99" s="282"/>
      <c r="AL99" s="282"/>
      <c r="AM99" s="282"/>
      <c r="AN99" s="282"/>
      <c r="AO99" s="282"/>
      <c r="AP99" s="282"/>
      <c r="AQ99" s="282"/>
      <c r="AR99" s="282"/>
      <c r="AS99" s="23"/>
    </row>
    <row r="100" spans="1:61" s="23" customFormat="1">
      <c r="E100" s="300"/>
      <c r="F100" s="300"/>
      <c r="W100" s="282"/>
      <c r="X100" s="282"/>
      <c r="Y100" s="282"/>
      <c r="Z100" s="282"/>
      <c r="AA100" s="282"/>
      <c r="AB100" s="282"/>
      <c r="AC100" s="282"/>
      <c r="AD100" s="282"/>
      <c r="AE100" s="282"/>
      <c r="AF100" s="282"/>
      <c r="AG100" s="282"/>
      <c r="AH100" s="282"/>
      <c r="AI100" s="282"/>
      <c r="AJ100" s="282"/>
      <c r="AK100" s="282"/>
      <c r="AL100" s="282"/>
      <c r="AM100" s="282"/>
      <c r="AN100" s="282"/>
      <c r="AO100" s="282"/>
      <c r="AP100" s="282"/>
      <c r="AQ100" s="282"/>
      <c r="AR100" s="282"/>
    </row>
    <row r="101" spans="1:61" s="23" customFormat="1" ht="28.5" customHeight="1">
      <c r="E101" s="300"/>
      <c r="F101" s="300"/>
      <c r="W101" s="282"/>
      <c r="X101" s="282"/>
      <c r="Y101" s="282"/>
      <c r="Z101" s="282"/>
      <c r="AA101" s="282"/>
      <c r="AB101" s="282"/>
      <c r="AC101" s="282"/>
      <c r="AD101" s="282"/>
      <c r="AE101" s="282"/>
      <c r="AF101" s="282"/>
      <c r="AG101" s="282"/>
      <c r="AH101" s="282"/>
      <c r="AI101" s="282"/>
      <c r="AJ101" s="282"/>
      <c r="AK101" s="282"/>
      <c r="AL101" s="282"/>
      <c r="AM101" s="282"/>
      <c r="AN101" s="282"/>
      <c r="AO101" s="282"/>
      <c r="AP101" s="282"/>
      <c r="AQ101" s="282"/>
      <c r="AR101" s="282"/>
    </row>
    <row r="102" spans="1:61" s="23" customFormat="1">
      <c r="E102" s="300"/>
      <c r="F102" s="300"/>
      <c r="W102" s="282"/>
      <c r="X102" s="282"/>
      <c r="Y102" s="282"/>
      <c r="Z102" s="282"/>
      <c r="AA102" s="282"/>
      <c r="AB102" s="282"/>
      <c r="AC102" s="282"/>
      <c r="AD102" s="282"/>
      <c r="AE102" s="282"/>
      <c r="AF102" s="282"/>
      <c r="AG102" s="282"/>
      <c r="AH102" s="282"/>
      <c r="AI102" s="282"/>
      <c r="AJ102" s="282"/>
      <c r="AK102" s="282"/>
      <c r="AL102" s="282"/>
      <c r="AM102" s="282"/>
      <c r="AN102" s="282"/>
      <c r="AO102" s="282"/>
      <c r="AP102" s="282"/>
      <c r="AQ102" s="282"/>
      <c r="AR102" s="282"/>
    </row>
    <row r="103" spans="1:61" s="23" customFormat="1">
      <c r="E103" s="300"/>
      <c r="F103" s="300"/>
      <c r="W103" s="282"/>
      <c r="X103" s="282"/>
      <c r="Y103" s="282"/>
      <c r="Z103" s="282"/>
      <c r="AA103" s="282"/>
      <c r="AB103" s="282"/>
      <c r="AC103" s="282"/>
      <c r="AD103" s="282"/>
      <c r="AE103" s="282"/>
      <c r="AF103" s="282"/>
      <c r="AG103" s="282"/>
      <c r="AH103" s="282"/>
      <c r="AI103" s="282"/>
      <c r="AJ103" s="282"/>
      <c r="AK103" s="282"/>
      <c r="AL103" s="282"/>
      <c r="AM103" s="282"/>
      <c r="AN103" s="282"/>
      <c r="AO103" s="282"/>
      <c r="AP103" s="282"/>
      <c r="AQ103" s="282"/>
      <c r="AR103" s="282"/>
    </row>
    <row r="104" spans="1:61" s="23" customFormat="1">
      <c r="E104" s="300"/>
      <c r="F104" s="300"/>
      <c r="V104"/>
      <c r="W104" s="282"/>
      <c r="X104" s="282"/>
      <c r="Y104" s="282"/>
      <c r="Z104" s="282"/>
      <c r="AA104" s="282"/>
      <c r="AB104" s="282"/>
      <c r="AC104" s="282"/>
      <c r="AD104" s="282"/>
      <c r="AE104" s="282"/>
      <c r="AF104" s="282"/>
      <c r="AG104" s="282"/>
      <c r="AH104" s="282"/>
      <c r="AI104" s="282"/>
      <c r="AJ104" s="282"/>
      <c r="AK104" s="282"/>
      <c r="AL104" s="282"/>
      <c r="AM104" s="282"/>
      <c r="AN104" s="282"/>
      <c r="AO104" s="282"/>
      <c r="AP104" s="282"/>
      <c r="AQ104" s="282"/>
      <c r="AR104" s="282"/>
    </row>
    <row r="105" spans="1:61" s="23" customFormat="1">
      <c r="E105" s="300"/>
      <c r="F105" s="300"/>
      <c r="W105" s="282"/>
      <c r="X105" s="282"/>
      <c r="Y105" s="282"/>
      <c r="Z105" s="282"/>
      <c r="AA105" s="282"/>
      <c r="AB105" s="282"/>
      <c r="AC105" s="282"/>
      <c r="AD105" s="282"/>
      <c r="AE105" s="282"/>
      <c r="AF105" s="282"/>
      <c r="AG105" s="282"/>
      <c r="AH105" s="282"/>
      <c r="AI105" s="282"/>
      <c r="AJ105" s="282"/>
      <c r="AK105" s="282"/>
      <c r="AL105" s="282"/>
      <c r="AM105" s="282"/>
      <c r="AN105" s="282"/>
      <c r="AO105" s="282"/>
      <c r="AP105" s="282"/>
      <c r="AQ105" s="282"/>
      <c r="AR105" s="282"/>
    </row>
    <row r="106" spans="1:61" s="23" customFormat="1">
      <c r="E106" s="300"/>
      <c r="F106" s="300"/>
      <c r="W106" s="282"/>
      <c r="X106" s="282"/>
      <c r="Y106" s="282"/>
      <c r="Z106" s="282"/>
      <c r="AA106" s="282"/>
      <c r="AB106" s="282"/>
      <c r="AC106" s="282"/>
      <c r="AD106" s="282"/>
      <c r="AE106" s="282"/>
      <c r="AF106" s="282"/>
      <c r="AG106" s="282"/>
      <c r="AH106" s="282"/>
      <c r="AI106" s="282"/>
      <c r="AJ106" s="282"/>
      <c r="AK106" s="282"/>
      <c r="AL106" s="282"/>
      <c r="AM106" s="282"/>
      <c r="AN106" s="282"/>
      <c r="AO106" s="282"/>
      <c r="AP106" s="282"/>
      <c r="AQ106" s="282"/>
      <c r="AR106" s="282"/>
    </row>
    <row r="107" spans="1:61" s="23" customFormat="1">
      <c r="E107" s="300"/>
      <c r="F107" s="300"/>
      <c r="W107" s="282"/>
      <c r="X107" s="282"/>
      <c r="Y107" s="282"/>
      <c r="Z107" s="282"/>
      <c r="AA107" s="282"/>
      <c r="AB107" s="282"/>
      <c r="AC107" s="282"/>
      <c r="AD107" s="282"/>
      <c r="AE107" s="282"/>
      <c r="AF107" s="282"/>
      <c r="AG107" s="282"/>
      <c r="AH107" s="282"/>
      <c r="AI107" s="282"/>
      <c r="AJ107" s="282"/>
      <c r="AK107" s="282"/>
      <c r="AL107" s="282"/>
      <c r="AM107" s="282"/>
      <c r="AN107" s="282"/>
      <c r="AO107" s="282"/>
      <c r="AP107" s="282"/>
      <c r="AQ107" s="282"/>
      <c r="AR107" s="282"/>
    </row>
    <row r="108" spans="1:61" s="23" customFormat="1">
      <c r="E108" s="300"/>
      <c r="F108" s="300"/>
      <c r="W108" s="282"/>
      <c r="X108" s="282"/>
      <c r="Y108" s="282"/>
      <c r="Z108" s="282"/>
      <c r="AA108" s="282"/>
      <c r="AB108" s="282"/>
      <c r="AC108" s="282"/>
      <c r="AD108" s="282"/>
      <c r="AE108" s="282"/>
      <c r="AF108" s="282"/>
      <c r="AG108" s="282"/>
      <c r="AH108" s="282"/>
      <c r="AI108" s="282"/>
      <c r="AJ108" s="282"/>
      <c r="AK108" s="282"/>
      <c r="AL108" s="282"/>
      <c r="AM108" s="282"/>
      <c r="AN108" s="282"/>
      <c r="AO108" s="282"/>
      <c r="AP108" s="282"/>
      <c r="AQ108" s="282"/>
      <c r="AR108" s="282"/>
    </row>
    <row r="109" spans="1:61" s="23" customFormat="1">
      <c r="E109" s="300"/>
      <c r="F109" s="300"/>
      <c r="W109" s="282"/>
      <c r="X109" s="143"/>
      <c r="Y109" s="143"/>
      <c r="Z109" s="282"/>
      <c r="AA109" s="282"/>
      <c r="AB109" s="282"/>
      <c r="AC109" s="282"/>
      <c r="AD109" s="282"/>
      <c r="AE109" s="282"/>
      <c r="AF109" s="282"/>
      <c r="AG109" s="282"/>
      <c r="AH109" s="282"/>
      <c r="AI109" s="282"/>
      <c r="AJ109" s="282"/>
      <c r="AK109" s="282"/>
      <c r="AL109" s="282"/>
      <c r="AM109" s="282"/>
      <c r="AN109" s="282"/>
      <c r="AO109" s="282"/>
      <c r="AP109" s="282"/>
      <c r="AQ109" s="282"/>
      <c r="AR109" s="282"/>
    </row>
    <row r="110" spans="1:61" s="23" customFormat="1">
      <c r="E110" s="300"/>
      <c r="F110" s="300"/>
      <c r="W110" s="282"/>
      <c r="X110" s="143"/>
      <c r="Y110" s="143"/>
      <c r="Z110" s="282"/>
      <c r="AA110" s="282"/>
      <c r="AB110" s="282"/>
      <c r="AC110" s="282"/>
      <c r="AD110" s="282"/>
      <c r="AE110" s="282"/>
      <c r="AF110" s="282"/>
      <c r="AG110" s="282"/>
      <c r="AH110" s="282"/>
      <c r="AI110" s="282"/>
      <c r="AJ110" s="282"/>
      <c r="AK110" s="282"/>
      <c r="AL110" s="282"/>
      <c r="AM110" s="282"/>
      <c r="AN110" s="282"/>
      <c r="AO110" s="282"/>
      <c r="AP110" s="282"/>
      <c r="AQ110" s="282"/>
      <c r="AR110" s="282"/>
    </row>
    <row r="111" spans="1:61" s="23" customFormat="1">
      <c r="E111" s="300"/>
      <c r="F111" s="300"/>
      <c r="W111" s="282"/>
      <c r="X111" s="143"/>
      <c r="Y111" s="143"/>
      <c r="Z111" s="282"/>
      <c r="AA111" s="282"/>
      <c r="AB111" s="282"/>
      <c r="AC111" s="282"/>
      <c r="AD111" s="282"/>
      <c r="AE111" s="282"/>
      <c r="AF111" s="282"/>
      <c r="AG111" s="282"/>
      <c r="AH111" s="282"/>
      <c r="AI111" s="282"/>
      <c r="AJ111" s="282"/>
      <c r="AK111" s="282"/>
      <c r="AL111" s="282"/>
      <c r="AM111" s="282"/>
      <c r="AN111" s="282"/>
      <c r="AO111" s="282"/>
      <c r="AP111" s="282"/>
      <c r="AQ111" s="282"/>
      <c r="AR111" s="282"/>
    </row>
    <row r="112" spans="1:61" s="23" customFormat="1">
      <c r="E112" s="300"/>
      <c r="F112" s="300"/>
      <c r="W112" s="282"/>
      <c r="X112" s="143"/>
      <c r="Y112" s="143"/>
      <c r="Z112" s="282"/>
      <c r="AA112" s="282"/>
      <c r="AB112" s="282"/>
      <c r="AC112" s="282"/>
      <c r="AD112" s="282"/>
      <c r="AE112" s="282"/>
      <c r="AF112" s="282"/>
      <c r="AG112" s="282"/>
      <c r="AH112" s="282"/>
      <c r="AI112" s="282"/>
      <c r="AJ112" s="282"/>
      <c r="AK112" s="282"/>
      <c r="AL112" s="282"/>
      <c r="AM112" s="282"/>
      <c r="AN112" s="282"/>
      <c r="AO112" s="282"/>
      <c r="AP112" s="282"/>
      <c r="AQ112" s="282"/>
      <c r="AR112" s="282"/>
    </row>
    <row r="113" spans="5:44" s="23" customFormat="1">
      <c r="E113" s="300"/>
      <c r="F113" s="300"/>
      <c r="W113" s="282"/>
      <c r="X113" s="143"/>
      <c r="Y113" s="143"/>
      <c r="Z113" s="282"/>
      <c r="AA113" s="282"/>
      <c r="AB113" s="282"/>
      <c r="AC113" s="282"/>
      <c r="AD113" s="282"/>
      <c r="AE113" s="282"/>
      <c r="AF113" s="282"/>
      <c r="AG113" s="282"/>
      <c r="AH113" s="282"/>
      <c r="AI113" s="282"/>
      <c r="AJ113" s="282"/>
      <c r="AK113" s="282"/>
      <c r="AL113" s="282"/>
      <c r="AM113" s="282"/>
      <c r="AN113" s="282"/>
      <c r="AO113" s="282"/>
      <c r="AP113" s="282"/>
      <c r="AQ113" s="282"/>
      <c r="AR113" s="282"/>
    </row>
    <row r="114" spans="5:44" s="23" customFormat="1">
      <c r="E114" s="300"/>
      <c r="F114" s="300"/>
      <c r="W114" s="282"/>
      <c r="X114" s="143"/>
      <c r="Y114" s="143"/>
      <c r="Z114" s="282"/>
      <c r="AA114" s="282"/>
      <c r="AB114" s="282"/>
      <c r="AC114" s="282"/>
      <c r="AD114" s="282"/>
      <c r="AE114" s="282"/>
      <c r="AF114" s="282"/>
      <c r="AG114" s="282"/>
      <c r="AH114" s="282"/>
      <c r="AI114" s="282"/>
      <c r="AJ114" s="282"/>
      <c r="AK114" s="282"/>
      <c r="AL114" s="282"/>
      <c r="AM114" s="282"/>
      <c r="AN114" s="282"/>
      <c r="AO114" s="282"/>
      <c r="AP114" s="282"/>
      <c r="AQ114" s="282"/>
      <c r="AR114" s="282"/>
    </row>
    <row r="115" spans="5:44" s="23" customFormat="1">
      <c r="E115" s="300"/>
      <c r="F115" s="300"/>
      <c r="W115" s="282"/>
      <c r="X115" s="143"/>
      <c r="Y115" s="143"/>
      <c r="Z115" s="282"/>
      <c r="AA115" s="282"/>
      <c r="AB115" s="282"/>
      <c r="AC115" s="282"/>
      <c r="AD115" s="282"/>
      <c r="AE115" s="282"/>
      <c r="AF115" s="282"/>
      <c r="AG115" s="282"/>
      <c r="AH115" s="282"/>
      <c r="AI115" s="282"/>
      <c r="AJ115" s="282"/>
      <c r="AK115" s="282"/>
      <c r="AL115" s="282"/>
      <c r="AM115" s="282"/>
      <c r="AN115" s="282"/>
      <c r="AO115" s="282"/>
      <c r="AP115" s="282"/>
      <c r="AQ115" s="282"/>
      <c r="AR115" s="282"/>
    </row>
    <row r="116" spans="5:44" s="23" customFormat="1">
      <c r="E116" s="300"/>
      <c r="F116" s="300"/>
      <c r="W116" s="282"/>
      <c r="X116" s="143"/>
      <c r="Y116" s="143"/>
      <c r="Z116" s="282"/>
      <c r="AA116" s="282"/>
      <c r="AB116" s="282"/>
      <c r="AC116" s="282"/>
      <c r="AD116" s="282"/>
      <c r="AE116" s="282"/>
      <c r="AF116" s="282"/>
      <c r="AG116" s="282"/>
      <c r="AH116" s="282"/>
      <c r="AI116" s="282"/>
      <c r="AJ116" s="282"/>
      <c r="AK116" s="282"/>
      <c r="AL116" s="282"/>
      <c r="AM116" s="282"/>
      <c r="AN116" s="282"/>
      <c r="AO116" s="282"/>
      <c r="AP116" s="282"/>
      <c r="AQ116" s="282"/>
      <c r="AR116" s="282"/>
    </row>
    <row r="117" spans="5:44" s="23" customFormat="1">
      <c r="E117" s="300"/>
      <c r="F117" s="300"/>
      <c r="W117" s="282"/>
      <c r="X117" s="143"/>
      <c r="Y117" s="143"/>
      <c r="Z117" s="282"/>
      <c r="AA117" s="282"/>
      <c r="AB117" s="282"/>
      <c r="AC117" s="282"/>
      <c r="AD117" s="282"/>
      <c r="AE117" s="282"/>
      <c r="AF117" s="282"/>
      <c r="AG117" s="282"/>
      <c r="AH117" s="282"/>
      <c r="AI117" s="282"/>
      <c r="AJ117" s="282"/>
      <c r="AK117" s="282"/>
      <c r="AL117" s="282"/>
      <c r="AM117" s="282"/>
      <c r="AN117" s="282"/>
      <c r="AO117" s="282"/>
      <c r="AP117" s="282"/>
      <c r="AQ117" s="282"/>
      <c r="AR117" s="282"/>
    </row>
    <row r="118" spans="5:44" s="23" customFormat="1">
      <c r="W118" s="282"/>
      <c r="X118" s="143"/>
      <c r="Y118" s="143"/>
      <c r="Z118" s="282"/>
      <c r="AA118" s="282"/>
      <c r="AB118" s="282"/>
      <c r="AC118" s="282"/>
      <c r="AD118" s="282"/>
      <c r="AE118" s="282"/>
      <c r="AF118" s="282"/>
      <c r="AG118" s="282"/>
      <c r="AH118" s="282"/>
      <c r="AI118" s="282"/>
      <c r="AJ118" s="282"/>
      <c r="AK118" s="282"/>
      <c r="AL118" s="282"/>
      <c r="AM118" s="282"/>
      <c r="AN118" s="282"/>
      <c r="AO118" s="282"/>
      <c r="AP118" s="282"/>
      <c r="AQ118" s="282"/>
      <c r="AR118" s="282"/>
    </row>
    <row r="119" spans="5:44" s="23" customFormat="1">
      <c r="W119" s="282"/>
      <c r="X119" s="143"/>
      <c r="Y119" s="143"/>
      <c r="Z119" s="282"/>
      <c r="AA119" s="282"/>
      <c r="AB119" s="282"/>
      <c r="AC119" s="282"/>
      <c r="AD119" s="282"/>
      <c r="AE119" s="282"/>
      <c r="AF119" s="282"/>
      <c r="AG119" s="282"/>
      <c r="AH119" s="282"/>
      <c r="AI119" s="282"/>
      <c r="AJ119" s="282"/>
      <c r="AK119" s="282"/>
      <c r="AL119" s="282"/>
      <c r="AM119" s="282"/>
      <c r="AN119" s="282"/>
      <c r="AO119" s="282"/>
      <c r="AP119" s="282"/>
      <c r="AQ119" s="282"/>
      <c r="AR119" s="282"/>
    </row>
    <row r="120" spans="5:44" s="23" customFormat="1">
      <c r="W120" s="282"/>
      <c r="X120" s="143"/>
      <c r="Y120" s="143"/>
      <c r="Z120" s="282"/>
      <c r="AA120" s="282"/>
      <c r="AB120" s="282"/>
      <c r="AC120" s="282"/>
      <c r="AD120" s="282"/>
      <c r="AE120" s="282"/>
      <c r="AF120" s="282"/>
      <c r="AG120" s="282"/>
      <c r="AH120" s="282"/>
      <c r="AI120" s="282"/>
      <c r="AJ120" s="282"/>
      <c r="AK120" s="282"/>
      <c r="AL120" s="282"/>
      <c r="AM120" s="282"/>
      <c r="AN120" s="282"/>
      <c r="AO120" s="282"/>
      <c r="AP120" s="282"/>
      <c r="AQ120" s="282"/>
      <c r="AR120" s="282"/>
    </row>
    <row r="121" spans="5:44" s="23" customFormat="1">
      <c r="W121" s="282"/>
      <c r="X121" s="143"/>
      <c r="Y121" s="143"/>
      <c r="Z121" s="282"/>
      <c r="AA121" s="282"/>
      <c r="AB121" s="282"/>
      <c r="AC121" s="282"/>
      <c r="AD121" s="282"/>
      <c r="AE121" s="282"/>
      <c r="AF121" s="282"/>
      <c r="AG121" s="282"/>
      <c r="AH121" s="282"/>
      <c r="AI121" s="282"/>
      <c r="AJ121" s="282"/>
      <c r="AK121" s="282"/>
      <c r="AL121" s="282"/>
      <c r="AM121" s="282"/>
      <c r="AN121" s="282"/>
      <c r="AO121" s="282"/>
      <c r="AP121" s="282"/>
      <c r="AQ121" s="282"/>
      <c r="AR121" s="282"/>
    </row>
    <row r="122" spans="5:44" s="23" customFormat="1">
      <c r="W122" s="282"/>
      <c r="X122" s="143"/>
      <c r="Y122" s="143"/>
      <c r="Z122" s="282"/>
      <c r="AA122" s="282"/>
      <c r="AB122" s="282"/>
      <c r="AC122" s="282"/>
      <c r="AD122" s="282"/>
      <c r="AE122" s="282"/>
      <c r="AF122" s="282"/>
      <c r="AG122" s="282"/>
      <c r="AH122" s="282"/>
      <c r="AI122" s="282"/>
      <c r="AJ122" s="282"/>
      <c r="AK122" s="282"/>
      <c r="AL122" s="282"/>
      <c r="AM122" s="282"/>
      <c r="AN122" s="282"/>
      <c r="AO122" s="282"/>
      <c r="AP122" s="282"/>
      <c r="AQ122" s="282"/>
      <c r="AR122" s="282"/>
    </row>
    <row r="123" spans="5:44" s="23" customFormat="1">
      <c r="W123" s="282"/>
      <c r="X123" s="143"/>
      <c r="Y123" s="143"/>
      <c r="Z123" s="282"/>
      <c r="AA123" s="282"/>
      <c r="AB123" s="282"/>
      <c r="AC123" s="282"/>
      <c r="AD123" s="282"/>
      <c r="AE123" s="282"/>
      <c r="AF123" s="282"/>
      <c r="AG123" s="282"/>
      <c r="AH123" s="282"/>
      <c r="AI123" s="282"/>
      <c r="AJ123" s="282"/>
      <c r="AK123" s="282"/>
      <c r="AL123" s="282"/>
      <c r="AM123" s="282"/>
      <c r="AN123" s="282"/>
      <c r="AO123" s="282"/>
      <c r="AP123" s="282"/>
      <c r="AQ123" s="282"/>
      <c r="AR123" s="282"/>
    </row>
    <row r="124" spans="5:44" s="23" customFormat="1">
      <c r="W124" s="282"/>
      <c r="X124" s="142"/>
      <c r="Y124" s="143"/>
      <c r="Z124" s="282"/>
      <c r="AA124" s="282"/>
      <c r="AB124" s="282"/>
      <c r="AC124" s="282"/>
      <c r="AD124" s="282"/>
      <c r="AE124" s="282"/>
      <c r="AF124" s="282"/>
      <c r="AG124" s="282"/>
      <c r="AH124" s="282"/>
      <c r="AI124" s="282"/>
      <c r="AJ124" s="282"/>
      <c r="AK124" s="282"/>
      <c r="AL124" s="282"/>
      <c r="AM124" s="282"/>
      <c r="AN124" s="282"/>
      <c r="AO124" s="282"/>
      <c r="AP124" s="282"/>
      <c r="AQ124" s="282"/>
      <c r="AR124" s="282"/>
    </row>
    <row r="125" spans="5:44" s="23" customFormat="1">
      <c r="W125" s="282"/>
      <c r="X125" s="143"/>
      <c r="Y125" s="143"/>
      <c r="Z125" s="282"/>
      <c r="AA125" s="282"/>
      <c r="AB125" s="282"/>
      <c r="AC125" s="282"/>
      <c r="AD125" s="282"/>
      <c r="AE125" s="282"/>
      <c r="AF125" s="282"/>
      <c r="AG125" s="282"/>
      <c r="AH125" s="282"/>
      <c r="AI125" s="282"/>
      <c r="AJ125" s="282"/>
      <c r="AK125" s="282"/>
      <c r="AL125" s="282"/>
      <c r="AM125" s="282"/>
      <c r="AN125" s="282"/>
      <c r="AO125" s="282"/>
      <c r="AP125" s="282"/>
      <c r="AQ125" s="282"/>
      <c r="AR125" s="282"/>
    </row>
    <row r="126" spans="5:44" s="23" customFormat="1">
      <c r="W126" s="282"/>
      <c r="X126" s="143"/>
      <c r="Y126" s="143"/>
      <c r="Z126" s="282"/>
      <c r="AA126" s="282"/>
      <c r="AB126" s="282"/>
      <c r="AC126" s="282"/>
      <c r="AD126" s="282"/>
      <c r="AE126" s="282"/>
      <c r="AF126" s="282"/>
      <c r="AG126" s="282"/>
      <c r="AH126" s="282"/>
      <c r="AI126" s="282"/>
      <c r="AJ126" s="282"/>
      <c r="AK126" s="282"/>
      <c r="AL126" s="282"/>
      <c r="AM126" s="282"/>
      <c r="AN126" s="282"/>
      <c r="AO126" s="282"/>
      <c r="AP126" s="282"/>
      <c r="AQ126" s="282"/>
      <c r="AR126" s="282"/>
    </row>
    <row r="127" spans="5:44" s="23" customFormat="1">
      <c r="W127" s="282"/>
      <c r="X127" s="143"/>
      <c r="Y127" s="143"/>
      <c r="Z127" s="282"/>
      <c r="AA127" s="282"/>
      <c r="AB127" s="282"/>
      <c r="AC127" s="282"/>
      <c r="AD127" s="282"/>
      <c r="AE127" s="282"/>
      <c r="AF127" s="282"/>
      <c r="AG127" s="282"/>
      <c r="AH127" s="282"/>
      <c r="AI127" s="282"/>
      <c r="AJ127" s="282"/>
      <c r="AK127" s="282"/>
      <c r="AL127" s="282"/>
      <c r="AM127" s="282"/>
      <c r="AN127" s="282"/>
      <c r="AO127" s="282"/>
      <c r="AP127" s="282"/>
      <c r="AQ127" s="282"/>
      <c r="AR127" s="282"/>
    </row>
    <row r="128" spans="5:44" s="23" customFormat="1">
      <c r="W128" s="282"/>
      <c r="X128" s="143"/>
      <c r="Y128" s="143"/>
      <c r="Z128" s="282"/>
      <c r="AA128" s="282"/>
      <c r="AB128" s="282"/>
      <c r="AC128" s="282"/>
      <c r="AD128" s="282"/>
      <c r="AE128" s="282"/>
      <c r="AF128" s="282"/>
      <c r="AG128" s="282"/>
      <c r="AH128" s="282"/>
      <c r="AI128" s="282"/>
      <c r="AJ128" s="282"/>
      <c r="AK128" s="282"/>
      <c r="AL128" s="282"/>
      <c r="AM128" s="282"/>
      <c r="AN128" s="282"/>
      <c r="AO128" s="282"/>
      <c r="AP128" s="282"/>
      <c r="AQ128" s="282"/>
      <c r="AR128" s="282"/>
    </row>
    <row r="129" spans="23:44" s="23" customFormat="1">
      <c r="W129" s="282"/>
      <c r="X129" s="143"/>
      <c r="Y129" s="143"/>
      <c r="Z129" s="282"/>
      <c r="AA129" s="282"/>
      <c r="AB129" s="282"/>
      <c r="AC129" s="282"/>
      <c r="AD129" s="282"/>
      <c r="AE129" s="282"/>
      <c r="AF129" s="282"/>
      <c r="AG129" s="282"/>
      <c r="AH129" s="282"/>
      <c r="AI129" s="282"/>
      <c r="AJ129" s="282"/>
      <c r="AK129" s="282"/>
      <c r="AL129" s="282"/>
      <c r="AM129" s="282"/>
      <c r="AN129" s="282"/>
      <c r="AO129" s="282"/>
      <c r="AP129" s="282"/>
      <c r="AQ129" s="282"/>
      <c r="AR129" s="282"/>
    </row>
    <row r="130" spans="23:44" s="23" customFormat="1">
      <c r="W130" s="282"/>
      <c r="X130" s="143"/>
      <c r="Y130" s="143"/>
      <c r="Z130" s="282"/>
      <c r="AA130" s="282"/>
      <c r="AB130" s="282"/>
      <c r="AC130" s="282"/>
      <c r="AD130" s="282"/>
      <c r="AE130" s="282"/>
      <c r="AF130" s="282"/>
      <c r="AG130" s="282"/>
      <c r="AH130" s="282"/>
      <c r="AI130" s="282"/>
      <c r="AJ130" s="282"/>
      <c r="AK130" s="282"/>
      <c r="AL130" s="282"/>
      <c r="AM130" s="282"/>
      <c r="AN130" s="282"/>
      <c r="AO130" s="282"/>
      <c r="AP130" s="282"/>
      <c r="AQ130" s="282"/>
      <c r="AR130" s="282"/>
    </row>
    <row r="131" spans="23:44" s="23" customFormat="1">
      <c r="W131" s="282"/>
      <c r="X131" s="143"/>
      <c r="Y131" s="143"/>
      <c r="Z131" s="282"/>
      <c r="AA131" s="282"/>
      <c r="AB131" s="282"/>
      <c r="AC131" s="282"/>
      <c r="AD131" s="282"/>
      <c r="AE131" s="282"/>
      <c r="AF131" s="282"/>
      <c r="AG131" s="282"/>
      <c r="AH131" s="282"/>
      <c r="AI131" s="282"/>
      <c r="AJ131" s="282"/>
      <c r="AK131" s="282"/>
      <c r="AL131" s="282"/>
      <c r="AM131" s="282"/>
      <c r="AN131" s="282"/>
      <c r="AO131" s="282"/>
      <c r="AP131" s="282"/>
      <c r="AQ131" s="282"/>
      <c r="AR131" s="282"/>
    </row>
    <row r="132" spans="23:44" s="23" customFormat="1">
      <c r="W132" s="282"/>
      <c r="X132" s="143"/>
      <c r="Y132" s="143"/>
      <c r="Z132" s="282"/>
      <c r="AA132" s="282"/>
      <c r="AB132" s="282"/>
      <c r="AC132" s="282"/>
      <c r="AD132" s="282"/>
      <c r="AE132" s="282"/>
      <c r="AF132" s="282"/>
      <c r="AG132" s="282"/>
      <c r="AH132" s="282"/>
      <c r="AI132" s="282"/>
      <c r="AJ132" s="282"/>
      <c r="AK132" s="282"/>
      <c r="AL132" s="282"/>
      <c r="AM132" s="282"/>
      <c r="AN132" s="282"/>
      <c r="AO132" s="282"/>
      <c r="AP132" s="282"/>
      <c r="AQ132" s="282"/>
      <c r="AR132" s="282"/>
    </row>
    <row r="133" spans="23:44" s="23" customFormat="1">
      <c r="W133" s="282"/>
      <c r="X133" s="143"/>
      <c r="Y133" s="143"/>
      <c r="Z133" s="282"/>
      <c r="AA133" s="282"/>
      <c r="AB133" s="282"/>
      <c r="AC133" s="282"/>
      <c r="AD133" s="282"/>
      <c r="AE133" s="282"/>
      <c r="AF133" s="282"/>
      <c r="AG133" s="282"/>
      <c r="AH133" s="282"/>
      <c r="AI133" s="282"/>
      <c r="AJ133" s="282"/>
      <c r="AK133" s="282"/>
      <c r="AL133" s="282"/>
      <c r="AM133" s="282"/>
      <c r="AN133" s="282"/>
      <c r="AO133" s="282"/>
      <c r="AP133" s="282"/>
      <c r="AQ133" s="282"/>
      <c r="AR133" s="282"/>
    </row>
    <row r="134" spans="23:44" s="23" customFormat="1">
      <c r="W134" s="282"/>
      <c r="X134" s="143"/>
      <c r="Y134" s="143"/>
      <c r="Z134" s="282"/>
      <c r="AA134" s="282"/>
      <c r="AB134" s="282"/>
      <c r="AC134" s="282"/>
      <c r="AD134" s="282"/>
      <c r="AE134" s="282"/>
      <c r="AF134" s="282"/>
      <c r="AG134" s="282"/>
      <c r="AH134" s="282"/>
      <c r="AI134" s="282"/>
      <c r="AJ134" s="282"/>
      <c r="AK134" s="282"/>
      <c r="AL134" s="282"/>
      <c r="AM134" s="282"/>
      <c r="AN134" s="282"/>
      <c r="AO134" s="282"/>
      <c r="AP134" s="282"/>
      <c r="AQ134" s="282"/>
      <c r="AR134" s="282"/>
    </row>
    <row r="135" spans="23:44" s="23" customFormat="1">
      <c r="W135" s="282"/>
      <c r="X135" s="143"/>
      <c r="Y135" s="143"/>
      <c r="Z135" s="282"/>
      <c r="AA135" s="282"/>
      <c r="AB135" s="282"/>
      <c r="AC135" s="282"/>
      <c r="AD135" s="282"/>
      <c r="AE135" s="282"/>
      <c r="AF135" s="282"/>
      <c r="AG135" s="282"/>
      <c r="AH135" s="282"/>
      <c r="AI135" s="282"/>
      <c r="AJ135" s="282"/>
      <c r="AK135" s="282"/>
      <c r="AL135" s="282"/>
      <c r="AM135" s="282"/>
      <c r="AN135" s="282"/>
      <c r="AO135" s="282"/>
      <c r="AP135" s="282"/>
      <c r="AQ135" s="282"/>
      <c r="AR135" s="282"/>
    </row>
    <row r="136" spans="23:44" s="23" customFormat="1">
      <c r="W136" s="282"/>
      <c r="X136" s="143"/>
      <c r="Y136" s="143"/>
      <c r="Z136" s="282"/>
      <c r="AA136" s="282"/>
      <c r="AB136" s="282"/>
      <c r="AC136" s="282"/>
      <c r="AD136" s="282"/>
      <c r="AE136" s="282"/>
      <c r="AF136" s="282"/>
      <c r="AG136" s="282"/>
      <c r="AH136" s="282"/>
      <c r="AI136" s="282"/>
      <c r="AJ136" s="282"/>
      <c r="AK136" s="282"/>
      <c r="AL136" s="282"/>
      <c r="AM136" s="282"/>
      <c r="AN136" s="282"/>
      <c r="AO136" s="282"/>
      <c r="AP136" s="282"/>
      <c r="AQ136" s="282"/>
      <c r="AR136" s="282"/>
    </row>
    <row r="137" spans="23:44" s="23" customFormat="1">
      <c r="W137" s="282"/>
      <c r="X137" s="142"/>
      <c r="Y137" s="143"/>
      <c r="Z137" s="282"/>
      <c r="AA137" s="282"/>
      <c r="AB137" s="282"/>
      <c r="AC137" s="282"/>
      <c r="AD137" s="282"/>
      <c r="AE137" s="282"/>
      <c r="AF137" s="282"/>
      <c r="AG137" s="282"/>
      <c r="AH137" s="282"/>
      <c r="AI137" s="282"/>
      <c r="AJ137" s="282"/>
      <c r="AK137" s="282"/>
      <c r="AL137" s="282"/>
      <c r="AM137" s="282"/>
      <c r="AN137" s="282"/>
      <c r="AO137" s="282"/>
      <c r="AP137" s="282"/>
      <c r="AQ137" s="282"/>
      <c r="AR137" s="282"/>
    </row>
    <row r="138" spans="23:44" s="23" customFormat="1">
      <c r="W138" s="282"/>
      <c r="X138" s="142"/>
      <c r="Y138" s="143"/>
      <c r="Z138" s="282"/>
      <c r="AA138" s="282"/>
      <c r="AB138" s="282"/>
      <c r="AC138" s="282"/>
      <c r="AD138" s="282"/>
      <c r="AE138" s="282"/>
      <c r="AF138" s="282"/>
      <c r="AG138" s="282"/>
      <c r="AH138" s="282"/>
      <c r="AI138" s="282"/>
      <c r="AJ138" s="282"/>
      <c r="AK138" s="282"/>
      <c r="AL138" s="282"/>
      <c r="AM138" s="282"/>
      <c r="AN138" s="282"/>
      <c r="AO138" s="282"/>
      <c r="AP138" s="282"/>
      <c r="AQ138" s="282"/>
      <c r="AR138" s="282"/>
    </row>
    <row r="139" spans="23:44" s="23" customFormat="1">
      <c r="W139" s="282"/>
      <c r="X139" s="143"/>
      <c r="Y139" s="143"/>
      <c r="Z139" s="282"/>
      <c r="AA139" s="282"/>
      <c r="AB139" s="282"/>
      <c r="AC139" s="282"/>
      <c r="AD139" s="282"/>
      <c r="AE139" s="282"/>
      <c r="AF139" s="282"/>
      <c r="AG139" s="282"/>
      <c r="AH139" s="282"/>
      <c r="AI139" s="282"/>
      <c r="AJ139" s="282"/>
      <c r="AK139" s="282"/>
      <c r="AL139" s="282"/>
      <c r="AM139" s="282"/>
      <c r="AN139" s="282"/>
      <c r="AO139" s="282"/>
      <c r="AP139" s="282"/>
      <c r="AQ139" s="282"/>
      <c r="AR139" s="282"/>
    </row>
    <row r="140" spans="23:44" s="23" customFormat="1">
      <c r="W140" s="282"/>
      <c r="X140" s="143"/>
      <c r="Y140" s="143"/>
      <c r="Z140" s="282"/>
      <c r="AA140" s="282"/>
      <c r="AB140" s="282"/>
      <c r="AC140" s="282"/>
      <c r="AD140" s="282"/>
      <c r="AE140" s="282"/>
      <c r="AF140" s="282"/>
      <c r="AG140" s="282"/>
      <c r="AH140" s="282"/>
      <c r="AI140" s="282"/>
      <c r="AJ140" s="282"/>
      <c r="AK140" s="282"/>
      <c r="AL140" s="282"/>
      <c r="AM140" s="282"/>
      <c r="AN140" s="282"/>
      <c r="AO140" s="282"/>
      <c r="AP140" s="282"/>
      <c r="AQ140" s="282"/>
      <c r="AR140" s="282"/>
    </row>
    <row r="141" spans="23:44" s="23" customFormat="1">
      <c r="W141" s="282"/>
      <c r="X141" s="143"/>
      <c r="Y141" s="143"/>
      <c r="Z141" s="282"/>
      <c r="AA141" s="282"/>
      <c r="AB141" s="282"/>
      <c r="AC141" s="282"/>
      <c r="AD141" s="282"/>
      <c r="AE141" s="282"/>
      <c r="AF141" s="282"/>
      <c r="AG141" s="282"/>
      <c r="AH141" s="282"/>
      <c r="AI141" s="282"/>
      <c r="AJ141" s="282"/>
      <c r="AK141" s="282"/>
      <c r="AL141" s="282"/>
      <c r="AM141" s="282"/>
      <c r="AN141" s="282"/>
      <c r="AO141" s="282"/>
      <c r="AP141" s="282"/>
      <c r="AQ141" s="282"/>
      <c r="AR141" s="282"/>
    </row>
    <row r="142" spans="23:44" s="23" customFormat="1">
      <c r="W142" s="282"/>
      <c r="X142" s="143"/>
      <c r="Y142" s="143"/>
      <c r="Z142" s="282"/>
      <c r="AA142" s="282"/>
      <c r="AB142" s="282"/>
      <c r="AC142" s="282"/>
      <c r="AD142" s="282"/>
      <c r="AE142" s="282"/>
      <c r="AF142" s="282"/>
      <c r="AG142" s="282"/>
      <c r="AH142" s="282"/>
      <c r="AI142" s="282"/>
      <c r="AJ142" s="282"/>
      <c r="AK142" s="282"/>
      <c r="AL142" s="282"/>
      <c r="AM142" s="282"/>
      <c r="AN142" s="282"/>
      <c r="AO142" s="282"/>
      <c r="AP142" s="282"/>
      <c r="AQ142" s="282"/>
      <c r="AR142" s="282"/>
    </row>
    <row r="143" spans="23:44" s="23" customFormat="1">
      <c r="W143" s="282"/>
      <c r="X143" s="143"/>
      <c r="Y143" s="143"/>
      <c r="Z143" s="282"/>
      <c r="AA143" s="282"/>
      <c r="AB143" s="282"/>
      <c r="AC143" s="282"/>
      <c r="AD143" s="282"/>
      <c r="AE143" s="282"/>
      <c r="AF143" s="282"/>
      <c r="AG143" s="282"/>
      <c r="AH143" s="282"/>
      <c r="AI143" s="282"/>
      <c r="AJ143" s="282"/>
      <c r="AK143" s="282"/>
      <c r="AL143" s="282"/>
      <c r="AM143" s="282"/>
      <c r="AN143" s="282"/>
      <c r="AO143" s="282"/>
      <c r="AP143" s="282"/>
      <c r="AQ143" s="282"/>
      <c r="AR143" s="282"/>
    </row>
    <row r="144" spans="23:44" s="23" customFormat="1">
      <c r="W144" s="282"/>
      <c r="X144" s="143"/>
      <c r="Y144" s="143"/>
      <c r="Z144" s="282"/>
      <c r="AA144" s="282"/>
      <c r="AB144" s="282"/>
      <c r="AC144" s="282"/>
      <c r="AD144" s="282"/>
      <c r="AE144" s="282"/>
      <c r="AF144" s="282"/>
      <c r="AG144" s="282"/>
      <c r="AH144" s="282"/>
      <c r="AI144" s="282"/>
      <c r="AJ144" s="282"/>
      <c r="AK144" s="282"/>
      <c r="AL144" s="282"/>
      <c r="AM144" s="282"/>
      <c r="AN144" s="282"/>
      <c r="AO144" s="282"/>
      <c r="AP144" s="282"/>
      <c r="AQ144" s="282"/>
      <c r="AR144" s="282"/>
    </row>
    <row r="145" spans="23:44" s="23" customFormat="1">
      <c r="W145" s="282"/>
      <c r="X145" s="143"/>
      <c r="Y145" s="143"/>
      <c r="Z145" s="282"/>
      <c r="AA145" s="282"/>
      <c r="AB145" s="282"/>
      <c r="AC145" s="282"/>
      <c r="AD145" s="282"/>
      <c r="AE145" s="282"/>
      <c r="AF145" s="282"/>
      <c r="AG145" s="282"/>
      <c r="AH145" s="282"/>
      <c r="AI145" s="282"/>
      <c r="AJ145" s="282"/>
      <c r="AK145" s="282"/>
      <c r="AL145" s="282"/>
      <c r="AM145" s="282"/>
      <c r="AN145" s="282"/>
      <c r="AO145" s="282"/>
      <c r="AP145" s="282"/>
      <c r="AQ145" s="282"/>
      <c r="AR145" s="282"/>
    </row>
    <row r="146" spans="23:44" s="23" customFormat="1">
      <c r="W146" s="282"/>
      <c r="X146" s="143"/>
      <c r="Y146" s="143"/>
      <c r="Z146" s="282"/>
      <c r="AA146" s="282"/>
      <c r="AB146" s="282"/>
      <c r="AC146" s="282"/>
      <c r="AD146" s="282"/>
      <c r="AE146" s="282"/>
      <c r="AF146" s="282"/>
      <c r="AG146" s="282"/>
      <c r="AH146" s="282"/>
      <c r="AI146" s="282"/>
      <c r="AJ146" s="282"/>
      <c r="AK146" s="282"/>
      <c r="AL146" s="282"/>
      <c r="AM146" s="282"/>
      <c r="AN146" s="282"/>
      <c r="AO146" s="282"/>
      <c r="AP146" s="282"/>
      <c r="AQ146" s="282"/>
      <c r="AR146" s="282"/>
    </row>
    <row r="147" spans="23:44" s="23" customFormat="1">
      <c r="W147" s="282"/>
      <c r="X147" s="143"/>
      <c r="Y147" s="143"/>
      <c r="Z147" s="282"/>
      <c r="AA147" s="282"/>
      <c r="AB147" s="282"/>
      <c r="AC147" s="282"/>
      <c r="AD147" s="282"/>
      <c r="AE147" s="282"/>
      <c r="AF147" s="282"/>
      <c r="AG147" s="282"/>
      <c r="AH147" s="282"/>
      <c r="AI147" s="282"/>
      <c r="AJ147" s="282"/>
      <c r="AK147" s="282"/>
      <c r="AL147" s="282"/>
      <c r="AM147" s="282"/>
      <c r="AN147" s="282"/>
      <c r="AO147" s="282"/>
      <c r="AP147" s="282"/>
      <c r="AQ147" s="282"/>
      <c r="AR147" s="282"/>
    </row>
    <row r="148" spans="23:44" s="23" customFormat="1">
      <c r="W148" s="282"/>
      <c r="X148" s="143"/>
      <c r="Y148" s="143"/>
      <c r="Z148" s="282"/>
      <c r="AA148" s="282"/>
      <c r="AB148" s="282"/>
      <c r="AC148" s="282"/>
      <c r="AD148" s="282"/>
      <c r="AE148" s="282"/>
      <c r="AF148" s="282"/>
      <c r="AG148" s="282"/>
      <c r="AH148" s="282"/>
      <c r="AI148" s="282"/>
      <c r="AJ148" s="282"/>
      <c r="AK148" s="282"/>
      <c r="AL148" s="282"/>
      <c r="AM148" s="282"/>
      <c r="AN148" s="282"/>
      <c r="AO148" s="282"/>
      <c r="AP148" s="282"/>
      <c r="AQ148" s="282"/>
      <c r="AR148" s="282"/>
    </row>
    <row r="149" spans="23:44" s="23" customFormat="1">
      <c r="W149" s="282"/>
      <c r="X149" s="143"/>
      <c r="Y149" s="143"/>
      <c r="Z149" s="282"/>
      <c r="AA149" s="282"/>
      <c r="AB149" s="282"/>
      <c r="AC149" s="282"/>
      <c r="AD149" s="282"/>
      <c r="AE149" s="282"/>
      <c r="AF149" s="282"/>
      <c r="AG149" s="282"/>
      <c r="AH149" s="282"/>
      <c r="AI149" s="282"/>
      <c r="AJ149" s="282"/>
      <c r="AK149" s="282"/>
      <c r="AL149" s="282"/>
      <c r="AM149" s="282"/>
      <c r="AN149" s="282"/>
      <c r="AO149" s="282"/>
      <c r="AP149" s="282"/>
      <c r="AQ149" s="282"/>
      <c r="AR149" s="282"/>
    </row>
    <row r="150" spans="23:44" s="23" customFormat="1">
      <c r="W150" s="282"/>
      <c r="X150" s="142"/>
      <c r="Y150" s="143"/>
      <c r="Z150" s="282"/>
      <c r="AA150" s="282"/>
      <c r="AB150" s="282"/>
      <c r="AC150" s="282"/>
      <c r="AD150" s="282"/>
      <c r="AE150" s="282"/>
      <c r="AF150" s="282"/>
      <c r="AG150" s="282"/>
      <c r="AH150" s="282"/>
      <c r="AI150" s="282"/>
      <c r="AJ150" s="282"/>
      <c r="AK150" s="282"/>
      <c r="AL150" s="282"/>
      <c r="AM150" s="282"/>
      <c r="AN150" s="282"/>
      <c r="AO150" s="282"/>
      <c r="AP150" s="282"/>
      <c r="AQ150" s="282"/>
      <c r="AR150" s="282"/>
    </row>
    <row r="151" spans="23:44" s="23" customFormat="1">
      <c r="W151" s="282"/>
      <c r="X151" s="143"/>
      <c r="Y151" s="143"/>
      <c r="Z151" s="282"/>
      <c r="AA151" s="282"/>
      <c r="AB151" s="282"/>
      <c r="AC151" s="282"/>
      <c r="AD151" s="282"/>
      <c r="AE151" s="282"/>
      <c r="AF151" s="282"/>
      <c r="AG151" s="282"/>
      <c r="AH151" s="282"/>
      <c r="AI151" s="282"/>
      <c r="AJ151" s="282"/>
      <c r="AK151" s="282"/>
      <c r="AL151" s="282"/>
      <c r="AM151" s="282"/>
      <c r="AN151" s="282"/>
      <c r="AO151" s="282"/>
      <c r="AP151" s="282"/>
      <c r="AQ151" s="282"/>
      <c r="AR151" s="282"/>
    </row>
    <row r="152" spans="23:44" s="23" customFormat="1">
      <c r="W152" s="282"/>
      <c r="X152" s="143"/>
      <c r="Y152" s="143"/>
      <c r="Z152" s="282"/>
      <c r="AA152" s="282"/>
      <c r="AB152" s="282"/>
      <c r="AC152" s="282"/>
      <c r="AD152" s="282"/>
      <c r="AE152" s="282"/>
      <c r="AF152" s="282"/>
      <c r="AG152" s="282"/>
      <c r="AH152" s="282"/>
      <c r="AI152" s="282"/>
      <c r="AJ152" s="282"/>
      <c r="AK152" s="282"/>
      <c r="AL152" s="282"/>
      <c r="AM152" s="282"/>
      <c r="AN152" s="282"/>
      <c r="AO152" s="282"/>
      <c r="AP152" s="282"/>
      <c r="AQ152" s="282"/>
      <c r="AR152" s="282"/>
    </row>
    <row r="153" spans="23:44" s="23" customFormat="1">
      <c r="W153" s="282"/>
      <c r="X153" s="143"/>
      <c r="Y153" s="143"/>
      <c r="Z153" s="282"/>
      <c r="AA153" s="282"/>
      <c r="AB153" s="282"/>
      <c r="AC153" s="282"/>
      <c r="AD153" s="282"/>
      <c r="AE153" s="282"/>
      <c r="AF153" s="282"/>
      <c r="AG153" s="282"/>
      <c r="AH153" s="282"/>
      <c r="AI153" s="282"/>
      <c r="AJ153" s="282"/>
      <c r="AK153" s="282"/>
      <c r="AL153" s="282"/>
      <c r="AM153" s="282"/>
      <c r="AN153" s="282"/>
      <c r="AO153" s="282"/>
      <c r="AP153" s="282"/>
      <c r="AQ153" s="282"/>
      <c r="AR153" s="282"/>
    </row>
    <row r="154" spans="23:44" s="23" customFormat="1">
      <c r="W154" s="282"/>
      <c r="X154" s="143"/>
      <c r="Y154" s="143"/>
      <c r="Z154" s="282"/>
      <c r="AA154" s="282"/>
      <c r="AB154" s="282"/>
      <c r="AC154" s="282"/>
      <c r="AD154" s="282"/>
      <c r="AE154" s="282"/>
      <c r="AF154" s="282"/>
      <c r="AG154" s="282"/>
      <c r="AH154" s="282"/>
      <c r="AI154" s="282"/>
      <c r="AJ154" s="282"/>
      <c r="AK154" s="282"/>
      <c r="AL154" s="282"/>
      <c r="AM154" s="282"/>
      <c r="AN154" s="282"/>
      <c r="AO154" s="282"/>
      <c r="AP154" s="282"/>
      <c r="AQ154" s="282"/>
      <c r="AR154" s="282"/>
    </row>
    <row r="155" spans="23:44" s="23" customFormat="1">
      <c r="W155" s="282"/>
      <c r="X155" s="143"/>
      <c r="Y155" s="143"/>
      <c r="Z155" s="282"/>
      <c r="AA155" s="282"/>
      <c r="AB155" s="282"/>
      <c r="AC155" s="282"/>
      <c r="AD155" s="282"/>
      <c r="AE155" s="282"/>
      <c r="AF155" s="282"/>
      <c r="AG155" s="282"/>
      <c r="AH155" s="282"/>
      <c r="AI155" s="282"/>
      <c r="AJ155" s="282"/>
      <c r="AK155" s="282"/>
      <c r="AL155" s="282"/>
      <c r="AM155" s="282"/>
      <c r="AN155" s="282"/>
      <c r="AO155" s="282"/>
      <c r="AP155" s="282"/>
      <c r="AQ155" s="282"/>
      <c r="AR155" s="282"/>
    </row>
    <row r="156" spans="23:44" s="23" customFormat="1">
      <c r="W156" s="282"/>
      <c r="X156" s="143"/>
      <c r="Y156" s="143"/>
      <c r="Z156" s="282"/>
      <c r="AA156" s="282"/>
      <c r="AB156" s="282"/>
      <c r="AC156" s="282"/>
      <c r="AD156" s="282"/>
      <c r="AE156" s="282"/>
      <c r="AF156" s="282"/>
      <c r="AG156" s="282"/>
      <c r="AH156" s="282"/>
      <c r="AI156" s="282"/>
      <c r="AJ156" s="282"/>
      <c r="AK156" s="282"/>
      <c r="AL156" s="282"/>
      <c r="AM156" s="282"/>
      <c r="AN156" s="282"/>
      <c r="AO156" s="282"/>
      <c r="AP156" s="282"/>
      <c r="AQ156" s="282"/>
      <c r="AR156" s="282"/>
    </row>
    <row r="157" spans="23:44" s="23" customFormat="1">
      <c r="W157" s="282"/>
      <c r="X157" s="143"/>
      <c r="Y157" s="143"/>
      <c r="Z157" s="282"/>
      <c r="AA157" s="282"/>
      <c r="AB157" s="282"/>
      <c r="AC157" s="282"/>
      <c r="AD157" s="282"/>
      <c r="AE157" s="282"/>
      <c r="AF157" s="282"/>
      <c r="AG157" s="282"/>
      <c r="AH157" s="282"/>
      <c r="AI157" s="282"/>
      <c r="AJ157" s="282"/>
      <c r="AK157" s="282"/>
      <c r="AL157" s="282"/>
      <c r="AM157" s="282"/>
      <c r="AN157" s="282"/>
      <c r="AO157" s="282"/>
      <c r="AP157" s="282"/>
      <c r="AQ157" s="282"/>
      <c r="AR157" s="282"/>
    </row>
    <row r="158" spans="23:44" s="23" customFormat="1">
      <c r="W158" s="282"/>
      <c r="X158" s="143"/>
      <c r="Y158" s="143"/>
      <c r="Z158" s="282"/>
      <c r="AA158" s="282"/>
      <c r="AB158" s="282"/>
      <c r="AC158" s="282"/>
      <c r="AD158" s="282"/>
      <c r="AE158" s="282"/>
      <c r="AF158" s="282"/>
      <c r="AG158" s="282"/>
      <c r="AH158" s="282"/>
      <c r="AI158" s="282"/>
      <c r="AJ158" s="282"/>
      <c r="AK158" s="282"/>
      <c r="AL158" s="282"/>
      <c r="AM158" s="282"/>
      <c r="AN158" s="282"/>
      <c r="AO158" s="282"/>
      <c r="AP158" s="282"/>
      <c r="AQ158" s="282"/>
      <c r="AR158" s="282"/>
    </row>
    <row r="159" spans="23:44" s="23" customFormat="1">
      <c r="W159" s="282"/>
      <c r="X159" s="143"/>
      <c r="Y159" s="143"/>
      <c r="Z159" s="282"/>
      <c r="AA159" s="282"/>
      <c r="AB159" s="282"/>
      <c r="AC159" s="282"/>
      <c r="AD159" s="282"/>
      <c r="AE159" s="282"/>
      <c r="AF159" s="282"/>
      <c r="AG159" s="282"/>
      <c r="AH159" s="282"/>
      <c r="AI159" s="282"/>
      <c r="AJ159" s="282"/>
      <c r="AK159" s="282"/>
      <c r="AL159" s="282"/>
      <c r="AM159" s="282"/>
      <c r="AN159" s="282"/>
      <c r="AO159" s="282"/>
      <c r="AP159" s="282"/>
      <c r="AQ159" s="282"/>
      <c r="AR159" s="282"/>
    </row>
    <row r="160" spans="23:44" s="23" customFormat="1">
      <c r="W160" s="282"/>
      <c r="X160" s="143"/>
      <c r="Y160" s="143"/>
      <c r="Z160" s="282"/>
      <c r="AA160" s="282"/>
      <c r="AB160" s="282"/>
      <c r="AC160" s="282"/>
      <c r="AD160" s="282"/>
      <c r="AE160" s="282"/>
      <c r="AF160" s="282"/>
      <c r="AG160" s="282"/>
      <c r="AH160" s="282"/>
      <c r="AI160" s="282"/>
      <c r="AJ160" s="282"/>
      <c r="AK160" s="282"/>
      <c r="AL160" s="282"/>
      <c r="AM160" s="282"/>
      <c r="AN160" s="282"/>
      <c r="AO160" s="282"/>
      <c r="AP160" s="282"/>
      <c r="AQ160" s="282"/>
      <c r="AR160" s="282"/>
    </row>
    <row r="161" spans="23:44" s="23" customFormat="1">
      <c r="W161" s="282"/>
      <c r="X161" s="143"/>
      <c r="Y161" s="143"/>
      <c r="Z161" s="282"/>
      <c r="AA161" s="282"/>
      <c r="AB161" s="282"/>
      <c r="AC161" s="282"/>
      <c r="AD161" s="282"/>
      <c r="AE161" s="282"/>
      <c r="AF161" s="282"/>
      <c r="AG161" s="282"/>
      <c r="AH161" s="282"/>
      <c r="AI161" s="282"/>
      <c r="AJ161" s="282"/>
      <c r="AK161" s="282"/>
      <c r="AL161" s="282"/>
      <c r="AM161" s="282"/>
      <c r="AN161" s="282"/>
      <c r="AO161" s="282"/>
      <c r="AP161" s="282"/>
      <c r="AQ161" s="282"/>
      <c r="AR161" s="282"/>
    </row>
    <row r="162" spans="23:44" s="23" customFormat="1">
      <c r="W162" s="282"/>
      <c r="X162" s="143"/>
      <c r="Y162" s="143"/>
      <c r="Z162" s="282"/>
      <c r="AA162" s="282"/>
      <c r="AB162" s="282"/>
      <c r="AC162" s="282"/>
      <c r="AD162" s="282"/>
      <c r="AE162" s="282"/>
      <c r="AF162" s="282"/>
      <c r="AG162" s="282"/>
      <c r="AH162" s="282"/>
      <c r="AI162" s="282"/>
      <c r="AJ162" s="282"/>
      <c r="AK162" s="282"/>
      <c r="AL162" s="282"/>
      <c r="AM162" s="282"/>
      <c r="AN162" s="282"/>
      <c r="AO162" s="282"/>
      <c r="AP162" s="282"/>
      <c r="AQ162" s="282"/>
      <c r="AR162" s="282"/>
    </row>
    <row r="163" spans="23:44" s="23" customFormat="1">
      <c r="W163" s="282"/>
      <c r="X163" s="142"/>
      <c r="Y163" s="143"/>
      <c r="Z163" s="282"/>
      <c r="AA163" s="282"/>
      <c r="AB163" s="282"/>
      <c r="AC163" s="282"/>
      <c r="AD163" s="282"/>
      <c r="AE163" s="282"/>
      <c r="AF163" s="282"/>
      <c r="AG163" s="282"/>
      <c r="AH163" s="282"/>
      <c r="AI163" s="282"/>
      <c r="AJ163" s="282"/>
      <c r="AK163" s="282"/>
      <c r="AL163" s="282"/>
      <c r="AM163" s="282"/>
      <c r="AN163" s="282"/>
      <c r="AO163" s="282"/>
      <c r="AP163" s="282"/>
      <c r="AQ163" s="282"/>
      <c r="AR163" s="282"/>
    </row>
    <row r="164" spans="23:44" s="23" customFormat="1">
      <c r="W164" s="282"/>
      <c r="X164" s="143"/>
      <c r="Y164" s="143"/>
      <c r="Z164" s="282"/>
      <c r="AA164" s="282"/>
      <c r="AB164" s="282"/>
      <c r="AC164" s="282"/>
      <c r="AD164" s="282"/>
      <c r="AE164" s="282"/>
      <c r="AF164" s="282"/>
      <c r="AG164" s="282"/>
      <c r="AH164" s="282"/>
      <c r="AI164" s="282"/>
      <c r="AJ164" s="282"/>
      <c r="AK164" s="282"/>
      <c r="AL164" s="282"/>
      <c r="AM164" s="282"/>
      <c r="AN164" s="282"/>
      <c r="AO164" s="282"/>
      <c r="AP164" s="282"/>
      <c r="AQ164" s="282"/>
      <c r="AR164" s="282"/>
    </row>
    <row r="165" spans="23:44" s="23" customFormat="1">
      <c r="W165" s="282"/>
      <c r="X165" s="143"/>
      <c r="Y165" s="143"/>
      <c r="Z165" s="282"/>
      <c r="AA165" s="282"/>
      <c r="AB165" s="282"/>
      <c r="AC165" s="282"/>
      <c r="AD165" s="282"/>
      <c r="AE165" s="282"/>
      <c r="AF165" s="282"/>
      <c r="AG165" s="282"/>
      <c r="AH165" s="282"/>
      <c r="AI165" s="282"/>
      <c r="AJ165" s="282"/>
      <c r="AK165" s="282"/>
      <c r="AL165" s="282"/>
      <c r="AM165" s="282"/>
      <c r="AN165" s="282"/>
      <c r="AO165" s="282"/>
      <c r="AP165" s="282"/>
      <c r="AQ165" s="282"/>
      <c r="AR165" s="282"/>
    </row>
    <row r="166" spans="23:44" s="23" customFormat="1">
      <c r="W166" s="282"/>
      <c r="X166" s="143"/>
      <c r="Y166" s="143"/>
      <c r="Z166" s="282"/>
      <c r="AA166" s="282"/>
      <c r="AB166" s="282"/>
      <c r="AC166" s="282"/>
      <c r="AD166" s="282"/>
      <c r="AE166" s="282"/>
      <c r="AF166" s="282"/>
      <c r="AG166" s="282"/>
      <c r="AH166" s="282"/>
      <c r="AI166" s="282"/>
      <c r="AJ166" s="282"/>
      <c r="AK166" s="282"/>
      <c r="AL166" s="282"/>
      <c r="AM166" s="282"/>
      <c r="AN166" s="282"/>
      <c r="AO166" s="282"/>
      <c r="AP166" s="282"/>
      <c r="AQ166" s="282"/>
      <c r="AR166" s="282"/>
    </row>
    <row r="167" spans="23:44" s="23" customFormat="1">
      <c r="W167" s="282"/>
      <c r="X167" s="143"/>
      <c r="Y167" s="143"/>
      <c r="Z167" s="282"/>
      <c r="AA167" s="282"/>
      <c r="AB167" s="282"/>
      <c r="AC167" s="282"/>
      <c r="AD167" s="282"/>
      <c r="AE167" s="282"/>
      <c r="AF167" s="282"/>
      <c r="AG167" s="282"/>
      <c r="AH167" s="282"/>
      <c r="AI167" s="282"/>
      <c r="AJ167" s="282"/>
      <c r="AK167" s="282"/>
      <c r="AL167" s="282"/>
      <c r="AM167" s="282"/>
      <c r="AN167" s="282"/>
      <c r="AO167" s="282"/>
      <c r="AP167" s="282"/>
      <c r="AQ167" s="282"/>
      <c r="AR167" s="282"/>
    </row>
    <row r="168" spans="23:44" s="23" customFormat="1">
      <c r="W168" s="282"/>
      <c r="X168" s="142"/>
      <c r="Y168" s="143"/>
      <c r="Z168" s="282"/>
      <c r="AA168" s="282"/>
      <c r="AB168" s="282"/>
      <c r="AC168" s="282"/>
      <c r="AD168" s="282"/>
      <c r="AE168" s="282"/>
      <c r="AF168" s="282"/>
      <c r="AG168" s="282"/>
      <c r="AH168" s="282"/>
      <c r="AI168" s="282"/>
      <c r="AJ168" s="282"/>
      <c r="AK168" s="282"/>
      <c r="AL168" s="282"/>
      <c r="AM168" s="282"/>
      <c r="AN168" s="282"/>
      <c r="AO168" s="282"/>
      <c r="AP168" s="282"/>
      <c r="AQ168" s="282"/>
      <c r="AR168" s="282"/>
    </row>
    <row r="169" spans="23:44" s="23" customFormat="1">
      <c r="W169" s="282"/>
      <c r="X169" s="143"/>
      <c r="Y169" s="143"/>
      <c r="Z169" s="282"/>
      <c r="AA169" s="282"/>
      <c r="AB169" s="282"/>
      <c r="AC169" s="282"/>
      <c r="AD169" s="282"/>
      <c r="AE169" s="282"/>
      <c r="AF169" s="282"/>
      <c r="AG169" s="282"/>
      <c r="AH169" s="282"/>
      <c r="AI169" s="282"/>
      <c r="AJ169" s="282"/>
      <c r="AK169" s="282"/>
      <c r="AL169" s="282"/>
      <c r="AM169" s="282"/>
      <c r="AN169" s="282"/>
      <c r="AO169" s="282"/>
      <c r="AP169" s="282"/>
      <c r="AQ169" s="282"/>
      <c r="AR169" s="282"/>
    </row>
    <row r="170" spans="23:44" s="23" customFormat="1">
      <c r="W170" s="282"/>
      <c r="X170" s="143"/>
      <c r="Y170" s="143"/>
      <c r="Z170" s="282"/>
      <c r="AA170" s="282"/>
      <c r="AB170" s="282"/>
      <c r="AC170" s="282"/>
      <c r="AD170" s="282"/>
      <c r="AE170" s="282"/>
      <c r="AF170" s="282"/>
      <c r="AG170" s="282"/>
      <c r="AH170" s="282"/>
      <c r="AI170" s="282"/>
      <c r="AJ170" s="282"/>
      <c r="AK170" s="282"/>
      <c r="AL170" s="282"/>
      <c r="AM170" s="282"/>
      <c r="AN170" s="282"/>
      <c r="AO170" s="282"/>
      <c r="AP170" s="282"/>
      <c r="AQ170" s="282"/>
      <c r="AR170" s="282"/>
    </row>
    <row r="171" spans="23:44" s="23" customFormat="1">
      <c r="W171" s="282"/>
      <c r="X171" s="143"/>
      <c r="Y171" s="143"/>
      <c r="Z171" s="282"/>
      <c r="AA171" s="282"/>
      <c r="AB171" s="282"/>
      <c r="AC171" s="282"/>
      <c r="AD171" s="282"/>
      <c r="AE171" s="282"/>
      <c r="AF171" s="282"/>
      <c r="AG171" s="282"/>
      <c r="AH171" s="282"/>
      <c r="AI171" s="282"/>
      <c r="AJ171" s="282"/>
      <c r="AK171" s="282"/>
      <c r="AL171" s="282"/>
      <c r="AM171" s="282"/>
      <c r="AN171" s="282"/>
      <c r="AO171" s="282"/>
      <c r="AP171" s="282"/>
      <c r="AQ171" s="282"/>
      <c r="AR171" s="282"/>
    </row>
    <row r="172" spans="23:44" s="23" customFormat="1">
      <c r="W172" s="282"/>
      <c r="X172" s="143"/>
      <c r="Y172" s="143"/>
      <c r="Z172" s="282"/>
      <c r="AA172" s="282"/>
      <c r="AB172" s="282"/>
      <c r="AC172" s="282"/>
      <c r="AD172" s="282"/>
      <c r="AE172" s="282"/>
      <c r="AF172" s="282"/>
      <c r="AG172" s="282"/>
      <c r="AH172" s="282"/>
      <c r="AI172" s="282"/>
      <c r="AJ172" s="282"/>
      <c r="AK172" s="282"/>
      <c r="AL172" s="282"/>
      <c r="AM172" s="282"/>
      <c r="AN172" s="282"/>
      <c r="AO172" s="282"/>
      <c r="AP172" s="282"/>
      <c r="AQ172" s="282"/>
      <c r="AR172" s="282"/>
    </row>
    <row r="173" spans="23:44" s="23" customFormat="1">
      <c r="W173" s="282"/>
      <c r="X173" s="143"/>
      <c r="Y173" s="143"/>
      <c r="Z173" s="282"/>
      <c r="AA173" s="282"/>
      <c r="AB173" s="282"/>
      <c r="AC173" s="282"/>
      <c r="AD173" s="282"/>
      <c r="AE173" s="282"/>
      <c r="AF173" s="282"/>
      <c r="AG173" s="282"/>
      <c r="AH173" s="282"/>
      <c r="AI173" s="282"/>
      <c r="AJ173" s="282"/>
      <c r="AK173" s="282"/>
      <c r="AL173" s="282"/>
      <c r="AM173" s="282"/>
      <c r="AN173" s="282"/>
      <c r="AO173" s="282"/>
      <c r="AP173" s="282"/>
      <c r="AQ173" s="282"/>
      <c r="AR173" s="282"/>
    </row>
    <row r="174" spans="23:44" s="23" customFormat="1">
      <c r="W174" s="282"/>
      <c r="X174" s="282"/>
      <c r="Y174" s="282"/>
      <c r="Z174" s="282"/>
      <c r="AA174" s="282"/>
      <c r="AB174" s="282"/>
      <c r="AC174" s="282"/>
      <c r="AD174" s="282"/>
      <c r="AE174" s="282"/>
      <c r="AF174" s="282"/>
      <c r="AG174" s="282"/>
      <c r="AH174" s="282"/>
      <c r="AI174" s="282"/>
      <c r="AJ174" s="282"/>
      <c r="AK174" s="282"/>
      <c r="AL174" s="282"/>
      <c r="AM174" s="282"/>
      <c r="AN174" s="282"/>
      <c r="AO174" s="282"/>
      <c r="AP174" s="282"/>
      <c r="AQ174" s="282"/>
      <c r="AR174" s="282"/>
    </row>
    <row r="175" spans="23:44" s="23" customFormat="1">
      <c r="W175" s="282"/>
      <c r="X175" s="282"/>
      <c r="Y175" s="282"/>
      <c r="Z175" s="282"/>
      <c r="AA175" s="282"/>
      <c r="AB175" s="282"/>
      <c r="AC175" s="282"/>
      <c r="AD175" s="282"/>
      <c r="AE175" s="282"/>
      <c r="AF175" s="282"/>
      <c r="AG175" s="282"/>
      <c r="AH175" s="282"/>
      <c r="AI175" s="282"/>
      <c r="AJ175" s="282"/>
      <c r="AK175" s="282"/>
      <c r="AL175" s="282"/>
      <c r="AM175" s="282"/>
      <c r="AN175" s="282"/>
      <c r="AO175" s="282"/>
      <c r="AP175" s="282"/>
      <c r="AQ175" s="282"/>
      <c r="AR175" s="282"/>
    </row>
    <row r="176" spans="23:44" s="23" customFormat="1">
      <c r="W176" s="282"/>
      <c r="X176" s="282"/>
      <c r="Y176" s="282"/>
      <c r="Z176" s="282"/>
      <c r="AA176" s="282"/>
      <c r="AB176" s="282"/>
      <c r="AC176" s="282"/>
      <c r="AD176" s="282"/>
      <c r="AE176" s="282"/>
      <c r="AF176" s="282"/>
      <c r="AG176" s="282"/>
      <c r="AH176" s="282"/>
      <c r="AI176" s="282"/>
      <c r="AJ176" s="282"/>
      <c r="AK176" s="282"/>
      <c r="AL176" s="282"/>
      <c r="AM176" s="282"/>
      <c r="AN176" s="282"/>
      <c r="AO176" s="282"/>
      <c r="AP176" s="282"/>
      <c r="AQ176" s="282"/>
      <c r="AR176" s="282"/>
    </row>
    <row r="177" spans="23:44" s="23" customFormat="1">
      <c r="W177" s="282"/>
      <c r="X177" s="282"/>
      <c r="Y177" s="282"/>
      <c r="Z177" s="282"/>
      <c r="AA177" s="282"/>
      <c r="AB177" s="282"/>
      <c r="AC177" s="282"/>
      <c r="AD177" s="282"/>
      <c r="AE177" s="282"/>
      <c r="AF177" s="282"/>
      <c r="AG177" s="282"/>
      <c r="AH177" s="282"/>
      <c r="AI177" s="282"/>
      <c r="AJ177" s="282"/>
      <c r="AK177" s="282"/>
      <c r="AL177" s="282"/>
      <c r="AM177" s="282"/>
      <c r="AN177" s="282"/>
      <c r="AO177" s="282"/>
      <c r="AP177" s="282"/>
      <c r="AQ177" s="282"/>
      <c r="AR177" s="282"/>
    </row>
    <row r="178" spans="23:44" s="23" customFormat="1">
      <c r="W178" s="282"/>
      <c r="X178" s="282"/>
      <c r="Y178" s="282"/>
      <c r="Z178" s="282"/>
      <c r="AA178" s="282"/>
      <c r="AB178" s="282"/>
      <c r="AC178" s="282"/>
      <c r="AD178" s="282"/>
      <c r="AE178" s="282"/>
      <c r="AF178" s="282"/>
      <c r="AG178" s="282"/>
      <c r="AH178" s="282"/>
      <c r="AI178" s="282"/>
      <c r="AJ178" s="282"/>
      <c r="AK178" s="282"/>
      <c r="AL178" s="282"/>
      <c r="AM178" s="282"/>
      <c r="AN178" s="282"/>
      <c r="AO178" s="282"/>
      <c r="AP178" s="282"/>
      <c r="AQ178" s="282"/>
      <c r="AR178" s="282"/>
    </row>
    <row r="179" spans="23:44" s="23" customFormat="1">
      <c r="W179" s="282"/>
      <c r="X179" s="282"/>
      <c r="Y179" s="282"/>
      <c r="Z179" s="282"/>
      <c r="AA179" s="282"/>
      <c r="AB179" s="282"/>
      <c r="AC179" s="282"/>
      <c r="AD179" s="282"/>
      <c r="AE179" s="282"/>
      <c r="AF179" s="282"/>
      <c r="AG179" s="282"/>
      <c r="AH179" s="282"/>
      <c r="AI179" s="282"/>
      <c r="AJ179" s="282"/>
      <c r="AK179" s="282"/>
      <c r="AL179" s="282"/>
      <c r="AM179" s="282"/>
      <c r="AN179" s="282"/>
      <c r="AO179" s="282"/>
      <c r="AP179" s="282"/>
      <c r="AQ179" s="282"/>
      <c r="AR179" s="282"/>
    </row>
    <row r="180" spans="23:44" s="23" customFormat="1">
      <c r="W180" s="282"/>
      <c r="X180" s="282"/>
      <c r="Y180" s="282"/>
      <c r="Z180" s="282"/>
      <c r="AA180" s="282"/>
      <c r="AB180" s="282"/>
      <c r="AC180" s="282"/>
      <c r="AD180" s="282"/>
      <c r="AE180" s="282"/>
      <c r="AF180" s="282"/>
      <c r="AG180" s="282"/>
      <c r="AH180" s="282"/>
      <c r="AI180" s="282"/>
      <c r="AJ180" s="282"/>
      <c r="AK180" s="282"/>
      <c r="AL180" s="282"/>
      <c r="AM180" s="282"/>
      <c r="AN180" s="282"/>
      <c r="AO180" s="282"/>
      <c r="AP180" s="282"/>
      <c r="AQ180" s="282"/>
      <c r="AR180" s="282"/>
    </row>
    <row r="181" spans="23:44">
      <c r="W181" s="282"/>
      <c r="X181" s="282"/>
      <c r="Y181" s="282"/>
      <c r="Z181" s="282"/>
      <c r="AA181" s="282"/>
      <c r="AB181" s="282"/>
      <c r="AC181" s="282"/>
      <c r="AD181" s="282"/>
      <c r="AE181" s="282"/>
      <c r="AF181" s="282"/>
      <c r="AG181" s="282"/>
      <c r="AH181" s="282"/>
      <c r="AI181" s="282"/>
      <c r="AJ181" s="282"/>
      <c r="AK181" s="282"/>
      <c r="AL181" s="282"/>
      <c r="AM181" s="282"/>
      <c r="AN181" s="282"/>
      <c r="AO181" s="282"/>
      <c r="AP181" s="282"/>
      <c r="AQ181" s="282"/>
      <c r="AR181" s="282"/>
    </row>
    <row r="182" spans="23:44">
      <c r="W182" s="282"/>
      <c r="X182" s="282"/>
      <c r="Y182" s="282"/>
      <c r="Z182" s="282"/>
      <c r="AA182" s="282"/>
      <c r="AB182" s="282"/>
      <c r="AC182" s="282"/>
      <c r="AD182" s="282"/>
      <c r="AE182" s="282"/>
      <c r="AF182" s="282"/>
      <c r="AG182" s="282"/>
      <c r="AH182" s="282"/>
      <c r="AI182" s="282"/>
      <c r="AJ182" s="282"/>
      <c r="AK182" s="282"/>
      <c r="AL182" s="282"/>
      <c r="AM182" s="282"/>
      <c r="AN182" s="282"/>
      <c r="AO182" s="282"/>
      <c r="AP182" s="282"/>
      <c r="AQ182" s="282"/>
      <c r="AR182" s="282"/>
    </row>
    <row r="183" spans="23:44">
      <c r="W183" s="282"/>
      <c r="X183" s="282"/>
      <c r="Y183" s="282"/>
      <c r="Z183" s="282"/>
      <c r="AA183" s="282"/>
      <c r="AB183" s="282"/>
      <c r="AC183" s="282"/>
      <c r="AD183" s="282"/>
      <c r="AE183" s="282"/>
      <c r="AF183" s="282"/>
      <c r="AG183" s="282"/>
      <c r="AH183" s="282"/>
      <c r="AI183" s="282"/>
      <c r="AJ183" s="282"/>
      <c r="AK183" s="282"/>
      <c r="AL183" s="282"/>
      <c r="AM183" s="282"/>
      <c r="AN183" s="282"/>
      <c r="AO183" s="282"/>
      <c r="AP183" s="282"/>
      <c r="AQ183" s="282"/>
      <c r="AR183" s="282"/>
    </row>
    <row r="184" spans="23:44">
      <c r="W184" s="282"/>
      <c r="X184" s="282"/>
      <c r="Y184" s="282"/>
      <c r="Z184" s="282"/>
      <c r="AA184" s="282"/>
      <c r="AB184" s="282"/>
      <c r="AC184" s="282"/>
      <c r="AD184" s="282"/>
      <c r="AE184" s="282"/>
      <c r="AF184" s="282"/>
      <c r="AG184" s="282"/>
      <c r="AH184" s="282"/>
      <c r="AI184" s="282"/>
      <c r="AJ184" s="282"/>
      <c r="AK184" s="282"/>
      <c r="AL184" s="282"/>
      <c r="AM184" s="282"/>
      <c r="AN184" s="282"/>
      <c r="AO184" s="282"/>
      <c r="AP184" s="282"/>
      <c r="AQ184" s="282"/>
      <c r="AR184" s="282"/>
    </row>
    <row r="185" spans="23:44">
      <c r="W185" s="282"/>
      <c r="X185" s="282"/>
      <c r="Y185" s="282"/>
      <c r="Z185" s="282"/>
      <c r="AA185" s="282"/>
      <c r="AB185" s="282"/>
      <c r="AC185" s="282"/>
      <c r="AD185" s="282"/>
      <c r="AE185" s="282"/>
      <c r="AF185" s="282"/>
      <c r="AG185" s="282"/>
      <c r="AH185" s="282"/>
      <c r="AI185" s="282"/>
      <c r="AJ185" s="282"/>
      <c r="AK185" s="282"/>
      <c r="AL185" s="282"/>
      <c r="AM185" s="282"/>
      <c r="AN185" s="282"/>
      <c r="AO185" s="282"/>
      <c r="AP185" s="282"/>
      <c r="AQ185" s="282"/>
      <c r="AR185" s="282"/>
    </row>
    <row r="186" spans="23:44">
      <c r="W186" s="282"/>
      <c r="X186" s="282"/>
      <c r="Y186" s="282"/>
      <c r="Z186" s="282"/>
      <c r="AA186" s="282"/>
      <c r="AB186" s="282"/>
      <c r="AC186" s="282"/>
      <c r="AD186" s="282"/>
      <c r="AE186" s="282"/>
      <c r="AF186" s="282"/>
      <c r="AG186" s="282"/>
      <c r="AH186" s="282"/>
      <c r="AI186" s="282"/>
      <c r="AJ186" s="282"/>
      <c r="AK186" s="282"/>
      <c r="AL186" s="282"/>
      <c r="AM186" s="282"/>
      <c r="AN186" s="282"/>
      <c r="AO186" s="282"/>
      <c r="AP186" s="282"/>
      <c r="AQ186" s="282"/>
      <c r="AR186" s="282"/>
    </row>
    <row r="187" spans="23:44">
      <c r="W187" s="282"/>
      <c r="X187" s="282"/>
      <c r="Y187" s="282"/>
      <c r="Z187" s="282"/>
      <c r="AA187" s="282"/>
      <c r="AB187" s="282"/>
      <c r="AC187" s="282"/>
      <c r="AD187" s="282"/>
      <c r="AE187" s="282"/>
      <c r="AF187" s="282"/>
      <c r="AG187" s="282"/>
      <c r="AH187" s="282"/>
      <c r="AI187" s="282"/>
      <c r="AJ187" s="282"/>
      <c r="AK187" s="282"/>
      <c r="AL187" s="282"/>
      <c r="AM187" s="282"/>
      <c r="AN187" s="282"/>
      <c r="AO187" s="282"/>
      <c r="AP187" s="282"/>
      <c r="AQ187" s="282"/>
      <c r="AR187" s="282"/>
    </row>
    <row r="188" spans="23:44">
      <c r="W188" s="282"/>
      <c r="X188" s="282"/>
      <c r="Y188" s="282"/>
      <c r="Z188" s="282"/>
      <c r="AA188" s="282"/>
      <c r="AB188" s="282"/>
      <c r="AC188" s="282"/>
      <c r="AD188" s="282"/>
      <c r="AE188" s="282"/>
      <c r="AF188" s="282"/>
      <c r="AG188" s="282"/>
      <c r="AH188" s="282"/>
      <c r="AI188" s="282"/>
      <c r="AJ188" s="282"/>
      <c r="AK188" s="282"/>
      <c r="AL188" s="282"/>
      <c r="AM188" s="282"/>
      <c r="AN188" s="282"/>
      <c r="AO188" s="282"/>
      <c r="AP188" s="282"/>
      <c r="AQ188" s="282"/>
      <c r="AR188" s="282"/>
    </row>
    <row r="189" spans="23:44">
      <c r="W189" s="282"/>
      <c r="X189" s="282"/>
      <c r="Y189" s="282"/>
      <c r="Z189" s="282"/>
      <c r="AA189" s="282"/>
      <c r="AB189" s="282"/>
      <c r="AC189" s="282"/>
      <c r="AD189" s="282"/>
      <c r="AE189" s="282"/>
      <c r="AF189" s="282"/>
      <c r="AG189" s="282"/>
      <c r="AH189" s="282"/>
      <c r="AI189" s="282"/>
      <c r="AJ189" s="282"/>
      <c r="AK189" s="282"/>
      <c r="AL189" s="282"/>
      <c r="AM189" s="282"/>
      <c r="AN189" s="282"/>
      <c r="AO189" s="282"/>
      <c r="AP189" s="282"/>
      <c r="AQ189" s="282"/>
      <c r="AR189" s="282"/>
    </row>
  </sheetData>
  <mergeCells count="320">
    <mergeCell ref="AU41:AU42"/>
    <mergeCell ref="AZ41:AZ42"/>
    <mergeCell ref="BD41:BD42"/>
    <mergeCell ref="W95:W96"/>
    <mergeCell ref="AG58:AG59"/>
    <mergeCell ref="AH58:AH59"/>
    <mergeCell ref="AI58:AI59"/>
    <mergeCell ref="AJ58:AL59"/>
    <mergeCell ref="AG60:AG61"/>
    <mergeCell ref="AH60:AH61"/>
    <mergeCell ref="AI60:AI61"/>
    <mergeCell ref="AJ60:AL61"/>
    <mergeCell ref="AL94:AN95"/>
    <mergeCell ref="AJ94:AJ95"/>
    <mergeCell ref="AK75:AK79"/>
    <mergeCell ref="AK80:AK85"/>
    <mergeCell ref="AK86:AK91"/>
    <mergeCell ref="AK92:AK93"/>
    <mergeCell ref="AK94:AK95"/>
    <mergeCell ref="AJ75:AJ76"/>
    <mergeCell ref="AJ77:AJ78"/>
    <mergeCell ref="AJ80:AJ81"/>
    <mergeCell ref="AJ82:AJ83"/>
    <mergeCell ref="AJ84:AJ85"/>
    <mergeCell ref="AJ86:AJ87"/>
    <mergeCell ref="AL75:AN76"/>
    <mergeCell ref="AL77:AN78"/>
    <mergeCell ref="AH51:AH53"/>
    <mergeCell ref="AI51:AI57"/>
    <mergeCell ref="AJ51:AL53"/>
    <mergeCell ref="AG54:AG55"/>
    <mergeCell ref="AH54:AH55"/>
    <mergeCell ref="AJ54:AL55"/>
    <mergeCell ref="AG56:AG57"/>
    <mergeCell ref="AH56:AH57"/>
    <mergeCell ref="AJ56:AL57"/>
    <mergeCell ref="AG97:AJ97"/>
    <mergeCell ref="J2:U6"/>
    <mergeCell ref="J28:U32"/>
    <mergeCell ref="AQ26:BG26"/>
    <mergeCell ref="Q41:R41"/>
    <mergeCell ref="S41:T41"/>
    <mergeCell ref="AR15:AW15"/>
    <mergeCell ref="AR16:AW16"/>
    <mergeCell ref="AR17:AW17"/>
    <mergeCell ref="BE16:BF16"/>
    <mergeCell ref="AW2:BG6"/>
    <mergeCell ref="AQ8:BG8"/>
    <mergeCell ref="AR11:AW11"/>
    <mergeCell ref="AR12:AW12"/>
    <mergeCell ref="AR13:AW13"/>
    <mergeCell ref="AR14:AW14"/>
    <mergeCell ref="E8:U8"/>
    <mergeCell ref="J17:N17"/>
    <mergeCell ref="J22:L22"/>
    <mergeCell ref="Q22:R22"/>
    <mergeCell ref="O11:O12"/>
    <mergeCell ref="O14:O15"/>
    <mergeCell ref="AI11:AI12"/>
    <mergeCell ref="AJ11:AJ12"/>
    <mergeCell ref="AL80:AN81"/>
    <mergeCell ref="AL82:AN83"/>
    <mergeCell ref="AL84:AN85"/>
    <mergeCell ref="AL86:AN87"/>
    <mergeCell ref="AL88:AN89"/>
    <mergeCell ref="AL90:AN91"/>
    <mergeCell ref="AL92:AN93"/>
    <mergeCell ref="AJ88:AJ89"/>
    <mergeCell ref="AJ90:AJ91"/>
    <mergeCell ref="AJ92:AJ93"/>
    <mergeCell ref="AH92:AH93"/>
    <mergeCell ref="AG94:AG95"/>
    <mergeCell ref="AH94:AH95"/>
    <mergeCell ref="AI75:AI76"/>
    <mergeCell ref="AI77:AI78"/>
    <mergeCell ref="AI80:AI81"/>
    <mergeCell ref="AI82:AI83"/>
    <mergeCell ref="AI84:AI85"/>
    <mergeCell ref="AI86:AI87"/>
    <mergeCell ref="AI88:AI89"/>
    <mergeCell ref="AI90:AI91"/>
    <mergeCell ref="AI92:AI93"/>
    <mergeCell ref="AI94:AI95"/>
    <mergeCell ref="X94:X95"/>
    <mergeCell ref="Y94:Z95"/>
    <mergeCell ref="AB94:AB95"/>
    <mergeCell ref="AC94:AC95"/>
    <mergeCell ref="AD94:AD95"/>
    <mergeCell ref="AE94:AE95"/>
    <mergeCell ref="AF94:AF95"/>
    <mergeCell ref="AG75:AG76"/>
    <mergeCell ref="AH75:AH76"/>
    <mergeCell ref="AG77:AG78"/>
    <mergeCell ref="AH77:AH78"/>
    <mergeCell ref="AG80:AG81"/>
    <mergeCell ref="AH80:AH81"/>
    <mergeCell ref="AG82:AG83"/>
    <mergeCell ref="AH82:AH83"/>
    <mergeCell ref="AG84:AG85"/>
    <mergeCell ref="AH84:AH85"/>
    <mergeCell ref="AG86:AG87"/>
    <mergeCell ref="AH86:AH87"/>
    <mergeCell ref="AG88:AG89"/>
    <mergeCell ref="AH88:AH89"/>
    <mergeCell ref="AG90:AG91"/>
    <mergeCell ref="AH90:AH91"/>
    <mergeCell ref="AG92:AG93"/>
    <mergeCell ref="AE90:AE91"/>
    <mergeCell ref="AF90:AF91"/>
    <mergeCell ref="X92:X93"/>
    <mergeCell ref="Y92:Z93"/>
    <mergeCell ref="AB92:AB93"/>
    <mergeCell ref="AC92:AC93"/>
    <mergeCell ref="AD92:AD93"/>
    <mergeCell ref="AE92:AE93"/>
    <mergeCell ref="AF92:AF93"/>
    <mergeCell ref="Y84:Z85"/>
    <mergeCell ref="AB84:AB85"/>
    <mergeCell ref="AC84:AC85"/>
    <mergeCell ref="AD84:AD85"/>
    <mergeCell ref="AE84:AE85"/>
    <mergeCell ref="AF84:AF85"/>
    <mergeCell ref="X86:X91"/>
    <mergeCell ref="Y86:Z87"/>
    <mergeCell ref="AB86:AB87"/>
    <mergeCell ref="AC86:AC87"/>
    <mergeCell ref="AD86:AD87"/>
    <mergeCell ref="AE86:AE87"/>
    <mergeCell ref="AF86:AF87"/>
    <mergeCell ref="Y88:Z89"/>
    <mergeCell ref="AB88:AB89"/>
    <mergeCell ref="AC88:AC89"/>
    <mergeCell ref="AD88:AD89"/>
    <mergeCell ref="AE88:AE89"/>
    <mergeCell ref="AF88:AF89"/>
    <mergeCell ref="Y90:Z91"/>
    <mergeCell ref="AB90:AB91"/>
    <mergeCell ref="AC90:AC91"/>
    <mergeCell ref="X80:X85"/>
    <mergeCell ref="AD90:AD91"/>
    <mergeCell ref="Y82:Z83"/>
    <mergeCell ref="AB82:AB83"/>
    <mergeCell ref="AC82:AC83"/>
    <mergeCell ref="AD82:AD83"/>
    <mergeCell ref="AE82:AE83"/>
    <mergeCell ref="AF82:AF83"/>
    <mergeCell ref="AB75:AB76"/>
    <mergeCell ref="AC75:AC76"/>
    <mergeCell ref="AD75:AD76"/>
    <mergeCell ref="AE75:AE76"/>
    <mergeCell ref="AF75:AF76"/>
    <mergeCell ref="Y77:Z78"/>
    <mergeCell ref="AB77:AB78"/>
    <mergeCell ref="AC77:AC78"/>
    <mergeCell ref="AD77:AD78"/>
    <mergeCell ref="AE77:AE78"/>
    <mergeCell ref="AF77:AF78"/>
    <mergeCell ref="Y79:Z79"/>
    <mergeCell ref="Y75:Z76"/>
    <mergeCell ref="AL79:AN79"/>
    <mergeCell ref="Y80:Z81"/>
    <mergeCell ref="AB80:AB81"/>
    <mergeCell ref="AC80:AC81"/>
    <mergeCell ref="AD80:AD81"/>
    <mergeCell ref="AE80:AE81"/>
    <mergeCell ref="AF60:AF61"/>
    <mergeCell ref="W64:Y68"/>
    <mergeCell ref="Z64:AO68"/>
    <mergeCell ref="W69:AO69"/>
    <mergeCell ref="W70:AO70"/>
    <mergeCell ref="X73:X74"/>
    <mergeCell ref="Y73:Z74"/>
    <mergeCell ref="AB73:AB74"/>
    <mergeCell ref="AC73:AD73"/>
    <mergeCell ref="AE73:AF73"/>
    <mergeCell ref="AG73:AH73"/>
    <mergeCell ref="AI73:AI74"/>
    <mergeCell ref="AJ73:AJ74"/>
    <mergeCell ref="AK73:AK74"/>
    <mergeCell ref="AL73:AN74"/>
    <mergeCell ref="X60:X61"/>
    <mergeCell ref="Y60:Z61"/>
    <mergeCell ref="AF80:AF81"/>
    <mergeCell ref="E43:K43"/>
    <mergeCell ref="J11:N11"/>
    <mergeCell ref="J12:N12"/>
    <mergeCell ref="J13:N13"/>
    <mergeCell ref="J14:N14"/>
    <mergeCell ref="X11:X12"/>
    <mergeCell ref="J15:N15"/>
    <mergeCell ref="Q21:R21"/>
    <mergeCell ref="S21:T21"/>
    <mergeCell ref="S22:T22"/>
    <mergeCell ref="N21:O21"/>
    <mergeCell ref="N22:O22"/>
    <mergeCell ref="J16:O16"/>
    <mergeCell ref="J18:O18"/>
    <mergeCell ref="J19:O19"/>
    <mergeCell ref="E34:U34"/>
    <mergeCell ref="E62:K62"/>
    <mergeCell ref="L79:M79"/>
    <mergeCell ref="N79:P79"/>
    <mergeCell ref="AC60:AC61"/>
    <mergeCell ref="AC58:AC59"/>
    <mergeCell ref="E64:U64"/>
    <mergeCell ref="L70:M70"/>
    <mergeCell ref="N70:P70"/>
    <mergeCell ref="X58:X59"/>
    <mergeCell ref="AB58:AB59"/>
    <mergeCell ref="AB60:AB61"/>
    <mergeCell ref="X75:X79"/>
    <mergeCell ref="N89:P89"/>
    <mergeCell ref="L90:M90"/>
    <mergeCell ref="N90:P90"/>
    <mergeCell ref="L80:M80"/>
    <mergeCell ref="N80:P80"/>
    <mergeCell ref="L71:M71"/>
    <mergeCell ref="N71:P71"/>
    <mergeCell ref="L72:M72"/>
    <mergeCell ref="N72:P72"/>
    <mergeCell ref="L73:M73"/>
    <mergeCell ref="N73:P73"/>
    <mergeCell ref="L74:M74"/>
    <mergeCell ref="N74:P74"/>
    <mergeCell ref="L75:M75"/>
    <mergeCell ref="N75:P75"/>
    <mergeCell ref="L77:M77"/>
    <mergeCell ref="N77:P77"/>
    <mergeCell ref="L78:M78"/>
    <mergeCell ref="N78:P78"/>
    <mergeCell ref="L96:M96"/>
    <mergeCell ref="N96:P96"/>
    <mergeCell ref="L94:M94"/>
    <mergeCell ref="N94:P94"/>
    <mergeCell ref="L95:M95"/>
    <mergeCell ref="N95:P95"/>
    <mergeCell ref="N83:P83"/>
    <mergeCell ref="L84:M84"/>
    <mergeCell ref="N84:P84"/>
    <mergeCell ref="L85:M85"/>
    <mergeCell ref="N85:P85"/>
    <mergeCell ref="L91:M91"/>
    <mergeCell ref="N91:P91"/>
    <mergeCell ref="L92:M92"/>
    <mergeCell ref="N92:P92"/>
    <mergeCell ref="L93:M93"/>
    <mergeCell ref="N93:P93"/>
    <mergeCell ref="L86:M86"/>
    <mergeCell ref="N86:P86"/>
    <mergeCell ref="L87:M87"/>
    <mergeCell ref="N87:P87"/>
    <mergeCell ref="L88:M88"/>
    <mergeCell ref="N88:P88"/>
    <mergeCell ref="L89:M89"/>
    <mergeCell ref="AD58:AD59"/>
    <mergeCell ref="AD60:AD61"/>
    <mergeCell ref="AE54:AE55"/>
    <mergeCell ref="AE51:AE53"/>
    <mergeCell ref="AF51:AF53"/>
    <mergeCell ref="AF54:AF55"/>
    <mergeCell ref="AE56:AE57"/>
    <mergeCell ref="AF56:AF57"/>
    <mergeCell ref="AE58:AE59"/>
    <mergeCell ref="AF58:AF59"/>
    <mergeCell ref="AE60:AE61"/>
    <mergeCell ref="L81:M81"/>
    <mergeCell ref="N81:P81"/>
    <mergeCell ref="L82:M82"/>
    <mergeCell ref="N82:P82"/>
    <mergeCell ref="L83:M83"/>
    <mergeCell ref="L76:M76"/>
    <mergeCell ref="N76:P76"/>
    <mergeCell ref="L43:P43"/>
    <mergeCell ref="Q43:T43"/>
    <mergeCell ref="W2:Y6"/>
    <mergeCell ref="Z2:AO6"/>
    <mergeCell ref="W7:AO7"/>
    <mergeCell ref="W8:AO8"/>
    <mergeCell ref="X16:X18"/>
    <mergeCell ref="X19:X21"/>
    <mergeCell ref="AE10:AF11"/>
    <mergeCell ref="AG10:AH11"/>
    <mergeCell ref="AC10:AD11"/>
    <mergeCell ref="AK13:AK15"/>
    <mergeCell ref="AI10:AN10"/>
    <mergeCell ref="X10:AB10"/>
    <mergeCell ref="AB11:AB12"/>
    <mergeCell ref="X13:X15"/>
    <mergeCell ref="Y13:Y15"/>
    <mergeCell ref="Y16:Y18"/>
    <mergeCell ref="Y19:Y21"/>
    <mergeCell ref="Z11:Z12"/>
    <mergeCell ref="Y11:Y12"/>
    <mergeCell ref="AA11:AA12"/>
    <mergeCell ref="AK11:AK12"/>
    <mergeCell ref="AL11:AN12"/>
    <mergeCell ref="AB35:AF40"/>
    <mergeCell ref="AR18:BF18"/>
    <mergeCell ref="AZ17:BA17"/>
    <mergeCell ref="BE17:BF17"/>
    <mergeCell ref="AQ2:AV6"/>
    <mergeCell ref="AK16:AK18"/>
    <mergeCell ref="AK19:AK21"/>
    <mergeCell ref="AL13:AN13"/>
    <mergeCell ref="AL14:AN14"/>
    <mergeCell ref="AL15:AN15"/>
    <mergeCell ref="AL16:AN16"/>
    <mergeCell ref="AL17:AN17"/>
    <mergeCell ref="AL18:AN18"/>
    <mergeCell ref="AL19:AN19"/>
    <mergeCell ref="AL20:AN20"/>
    <mergeCell ref="AL21:AN21"/>
    <mergeCell ref="AL22:AN22"/>
    <mergeCell ref="AL23:AN23"/>
    <mergeCell ref="AU27:AU32"/>
    <mergeCell ref="AZ27:AZ32"/>
    <mergeCell ref="BD27:BD32"/>
    <mergeCell ref="AU35:AU38"/>
    <mergeCell ref="AZ35:AZ38"/>
    <mergeCell ref="BD35:BD38"/>
  </mergeCells>
  <dataValidations xWindow="1090" yWindow="573" count="23">
    <dataValidation type="list" allowBlank="1" showInputMessage="1" showErrorMessage="1" sqref="AI75:AI76 AG39:AG40">
      <formula1>$X$129:$X$132</formula1>
    </dataValidation>
    <dataValidation type="list" allowBlank="1" showInputMessage="1" showErrorMessage="1" sqref="AI77:AI78 AG41:AG42">
      <formula1>$X$125:$X$128</formula1>
    </dataValidation>
    <dataValidation type="list" allowBlank="1" showInputMessage="1" showErrorMessage="1" sqref="AI79">
      <formula1>$X$133:$X$136</formula1>
    </dataValidation>
    <dataValidation type="list" allowBlank="1" showInputMessage="1" showErrorMessage="1" sqref="AI80:AI81">
      <formula1>$X$138:$X$141</formula1>
    </dataValidation>
    <dataValidation type="list" allowBlank="1" showInputMessage="1" showErrorMessage="1" sqref="AI82:AI83">
      <formula1>$X$142:$X$145</formula1>
    </dataValidation>
    <dataValidation type="list" allowBlank="1" showInputMessage="1" showErrorMessage="1" sqref="AI84:AI85">
      <formula1>$X$146:$X$149</formula1>
    </dataValidation>
    <dataValidation type="list" allowBlank="1" showInputMessage="1" showErrorMessage="1" sqref="AI86:AI87 AG51:AG53">
      <formula1>$X$151:$X$154</formula1>
    </dataValidation>
    <dataValidation type="list" allowBlank="1" showInputMessage="1" showErrorMessage="1" sqref="AI88:AI89 AG54:AG55">
      <formula1>$X$155:$X$158</formula1>
    </dataValidation>
    <dataValidation type="list" allowBlank="1" showInputMessage="1" showErrorMessage="1" sqref="AI90:AI91 AG56:AG57">
      <formula1>$X$159:$X$162</formula1>
    </dataValidation>
    <dataValidation type="list" allowBlank="1" showInputMessage="1" showErrorMessage="1" sqref="AI92:AI93 AG58:AG59">
      <formula1>$X$164:$X$167</formula1>
    </dataValidation>
    <dataValidation type="list" allowBlank="1" showInputMessage="1" showErrorMessage="1" sqref="AI94:AI95 AG60:AG61">
      <formula1>$X$169:$X$172</formula1>
    </dataValidation>
    <dataValidation type="date" allowBlank="1" showInputMessage="1" sqref="H45:H61 J45:J61 K45:K56">
      <formula1>42736</formula1>
      <formula2>43100</formula2>
    </dataValidation>
    <dataValidation allowBlank="1" showInputMessage="1" showErrorMessage="1" promptTitle="# Participantes que adquirieron " prompt="Ejemplo:_x000a_(4) Investigadores del CIAT_x000a_(23) funcionarios del Ministerio de Agricultura_x000a_(3) campesinos_x000a_(20) Estudiantes de la Universidad Nacional" sqref="AB13"/>
    <dataValidation allowBlank="1" showInputMessage="1" showErrorMessage="1" promptTitle="# Técnicas &amp; Metodologías" prompt="EJEMPLO:_x000a_(2) Técnicas de cultivo _x000a_(1) Método de enseñanza de idiomas_x000a_(1) Metodología de investigación_x000a_" sqref="AB14"/>
    <dataValidation allowBlank="1" showInputMessage="1" showErrorMessage="1" promptTitle="#Productos de Aprendizaje" prompt="EJEMPLO:_x000a_(1) Manual de_x000a_(2) Guía para_x000a_(1) Estudio de caso_x000a_(1) Diagnóstico" sqref="AB15"/>
    <dataValidation allowBlank="1" showInputMessage="1" showErrorMessage="1" promptTitle="# Contactos nuevos " prompt="(3) del Ministerio de Agricultura de Panamá_x000a_(5) del Instituto de Investigación Medular de Brasil_x000a_(4) del Ministerio de Ambiente de Turquía_x000a_" sqref="AB16"/>
    <dataValidation allowBlank="1" showInputMessage="1" showErrorMessage="1" promptTitle="# Redes Establecidas" prompt="(1) Grupo Técnico de Trabajo_x000a_(1) Blog _x000a_(1) Grupo de What's App_x000a_(1) Grupo en Facebook" sqref="AB17"/>
    <dataValidation allowBlank="1" showInputMessage="1" showErrorMessage="1" promptTitle="# Comunidades de Conocimiento" prompt="(1) Grupo Especializado_x000a_(1) Pagina Web de expertos_x000a_(1) Equipo internacional " sqref="AB18"/>
    <dataValidation allowBlank="1" showInputMessage="1" showErrorMessage="1" promptTitle="#Piezas Institucionales" prompt="(1) Boletin en Web de Instituticiones_x000a_(1) Artículos de instituciones_x000a_(2) Notas de Prensa de instituciones _x000a_(1) Programa de Radio de instituciones_x000a_(1) Nota en televisión de instituciones" sqref="AB19"/>
    <dataValidation allowBlank="1" showInputMessage="1" showErrorMessage="1" promptTitle="# Piezas Nacionales" prompt="(1) Boletin en Web de medios nacionales_x000a_(1) Artículos de medios nacionales_x000a_(2) Notas de Prensa de medios nacionales_x000a_(1) Programa de Radio de medios nacionales_x000a_(1) Nota en televisión de medios nacionales" sqref="AB20"/>
    <dataValidation allowBlank="1" showInputMessage="1" showErrorMessage="1" promptTitle="# Piezas Especializadas" prompt="(1) Boletin en Web en medios especilizados_x000a_(1) Artículos en medios especializados_x000a_(2) Notas de Prensa en medios especializados_x000a_(1) Programa de Radio en medios especiliazados_x000a_(1) Nota en televisión en medios especializados" sqref="AB21"/>
    <dataValidation allowBlank="1" showInputMessage="1" showErrorMessage="1" promptTitle="#ODS alienados al proyecto" prompt="EJEMPLO:_x000a_(1) ODS Lucha contra el Hambre_x000a_(1) ODS Buena Salud_x000a_(1) Paz y Justicia_x000a_" sqref="AB22"/>
    <dataValidation allowBlank="1" showInputMessage="1" showErrorMessage="1" promptTitle="% Mujeres y Grupos Étnicos" prompt="EJEMPLO:_x000a__x000a_(5%) Participantes del Grupo de Mujeres defensoras de la Democracia_x000a_(10%) Participantes del Movimiento Afrocultura unidos_x000a_(20%) Participantes del colectivo ROM de Cúcuta_x000a_(15%) Participantes del Grupo indígena Wayuu dela Guajira" sqref="AB23"/>
  </dataValidations>
  <hyperlinks>
    <hyperlink ref="AC43" location="'Misión Alto Nivel'!A1" display="Misión de Alto Nivel"/>
  </hyperlink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xWindow="1090" yWindow="573" count="16">
        <x14:dataValidation type="list" allowBlank="1" showInputMessage="1" showErrorMessage="1">
          <x14:formula1>
            <xm:f>DATOS!$J$3:$J$6</xm:f>
          </x14:formula1>
          <xm:sqref>AH13:AH15 AF13:AF15 AH75:AH79 AD13:AD15 AF41:AF43</xm:sqref>
        </x14:dataValidation>
        <x14:dataValidation type="list" allowBlank="1" showInputMessage="1" showErrorMessage="1">
          <x14:formula1>
            <xm:f>DATOS!$J$7:$J$10</xm:f>
          </x14:formula1>
          <xm:sqref>AH80:AH85 AF16:AF18 AH16:AH18 AD16:AD18</xm:sqref>
        </x14:dataValidation>
        <x14:dataValidation type="list" allowBlank="1" showInputMessage="1" showErrorMessage="1">
          <x14:formula1>
            <xm:f>DATOS!$J$11:$J$12</xm:f>
          </x14:formula1>
          <xm:sqref>AH19:AH21 AF51:AF57 AH86:AH91 AF19:AF21 AD19:AD21</xm:sqref>
        </x14:dataValidation>
        <x14:dataValidation type="list" allowBlank="1" showInputMessage="1" showErrorMessage="1">
          <x14:formula1>
            <xm:f>DATOS!$J$13:$J$14</xm:f>
          </x14:formula1>
          <xm:sqref>AH22 AF58:AF59 AH92:AH93 AF22 AD22</xm:sqref>
        </x14:dataValidation>
        <x14:dataValidation type="list" allowBlank="1" showInputMessage="1" showErrorMessage="1">
          <x14:formula1>
            <xm:f>DATOS!$J$15:$J$16</xm:f>
          </x14:formula1>
          <xm:sqref>AD23 AF60:AF61 AH94:AH95 AF23 AH23</xm:sqref>
        </x14:dataValidation>
        <x14:dataValidation type="list" allowBlank="1" showInputMessage="1" showErrorMessage="1">
          <x14:formula1>
            <xm:f>DATOS!$K$3:$K$6</xm:f>
          </x14:formula1>
          <xm:sqref>AI13</xm:sqref>
        </x14:dataValidation>
        <x14:dataValidation type="list" allowBlank="1" showInputMessage="1" showErrorMessage="1">
          <x14:formula1>
            <xm:f>DATOS!$K$7:$K$10</xm:f>
          </x14:formula1>
          <xm:sqref>AI14</xm:sqref>
        </x14:dataValidation>
        <x14:dataValidation type="list" allowBlank="1" showInputMessage="1" showErrorMessage="1">
          <x14:formula1>
            <xm:f>DATOS!$K$11:$K$14</xm:f>
          </x14:formula1>
          <xm:sqref>AI15</xm:sqref>
        </x14:dataValidation>
        <x14:dataValidation type="list" allowBlank="1" showInputMessage="1" showErrorMessage="1">
          <x14:formula1>
            <xm:f>DATOS!$M$3:$M$6</xm:f>
          </x14:formula1>
          <xm:sqref>AI16</xm:sqref>
        </x14:dataValidation>
        <x14:dataValidation type="list" allowBlank="1" showInputMessage="1" showErrorMessage="1">
          <x14:formula1>
            <xm:f>DATOS!$M$7:$M$10</xm:f>
          </x14:formula1>
          <xm:sqref>AI17</xm:sqref>
        </x14:dataValidation>
        <x14:dataValidation type="list" allowBlank="1" showInputMessage="1" showErrorMessage="1">
          <x14:formula1>
            <xm:f>DATOS!$M$11:$M$14</xm:f>
          </x14:formula1>
          <xm:sqref>AI18</xm:sqref>
        </x14:dataValidation>
        <x14:dataValidation type="list" allowBlank="1" showInputMessage="1" showErrorMessage="1">
          <x14:formula1>
            <xm:f>DATOS!$O$3:$O$6</xm:f>
          </x14:formula1>
          <xm:sqref>AI19</xm:sqref>
        </x14:dataValidation>
        <x14:dataValidation type="list" allowBlank="1" showInputMessage="1" showErrorMessage="1">
          <x14:formula1>
            <xm:f>DATOS!$O$7:$O$10</xm:f>
          </x14:formula1>
          <xm:sqref>AI20</xm:sqref>
        </x14:dataValidation>
        <x14:dataValidation type="list" allowBlank="1" showInputMessage="1" showErrorMessage="1">
          <x14:formula1>
            <xm:f>DATOS!$O$11:$O$14</xm:f>
          </x14:formula1>
          <xm:sqref>AI21</xm:sqref>
        </x14:dataValidation>
        <x14:dataValidation type="list" allowBlank="1" showInputMessage="1" showErrorMessage="1">
          <x14:formula1>
            <xm:f>DATOS!$Q$3:$Q$6</xm:f>
          </x14:formula1>
          <xm:sqref>AI22 Z22</xm:sqref>
        </x14:dataValidation>
        <x14:dataValidation type="list" allowBlank="1" showInputMessage="1" showErrorMessage="1">
          <x14:formula1>
            <xm:f>DATOS!$S$3:$S$6</xm:f>
          </x14:formula1>
          <xm:sqref>AI23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M82"/>
  <sheetViews>
    <sheetView topLeftCell="B1" zoomScale="43" zoomScaleNormal="43" workbookViewId="0">
      <selection activeCell="AH11" sqref="AH11"/>
    </sheetView>
  </sheetViews>
  <sheetFormatPr baseColWidth="10" defaultColWidth="18.7109375" defaultRowHeight="15.95" customHeight="1"/>
  <cols>
    <col min="1" max="1" width="18.85546875" style="63" customWidth="1"/>
    <col min="2" max="2" width="19.28515625" style="63" customWidth="1"/>
    <col min="3" max="3" width="13.85546875" style="63" customWidth="1"/>
    <col min="4" max="7" width="18.7109375" style="63" customWidth="1"/>
    <col min="8" max="8" width="24.140625" style="63" customWidth="1"/>
    <col min="9" max="10" width="18.7109375" style="63" customWidth="1"/>
    <col min="11" max="11" width="20.28515625" style="63" customWidth="1"/>
    <col min="12" max="247" width="18.7109375" style="63" customWidth="1"/>
    <col min="248" max="16384" width="18.7109375" style="61"/>
  </cols>
  <sheetData>
    <row r="1" spans="1:247" ht="15.95" customHeight="1">
      <c r="A1" s="71"/>
      <c r="B1" s="71"/>
      <c r="C1" s="71"/>
      <c r="D1" s="71"/>
      <c r="E1" s="71"/>
      <c r="F1" s="71"/>
      <c r="G1" s="71"/>
      <c r="H1" s="71"/>
      <c r="I1" s="71"/>
      <c r="J1" s="71"/>
      <c r="K1" s="71"/>
      <c r="L1" s="71"/>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c r="CD1" s="71"/>
      <c r="CE1" s="71"/>
      <c r="CF1" s="71"/>
      <c r="CG1" s="71"/>
      <c r="CH1" s="71"/>
      <c r="CI1" s="71"/>
      <c r="CJ1" s="71"/>
      <c r="CK1" s="71"/>
      <c r="CL1" s="71"/>
      <c r="CM1" s="71"/>
      <c r="CN1" s="71"/>
      <c r="CO1" s="71"/>
      <c r="CP1" s="71"/>
      <c r="CQ1" s="71"/>
      <c r="CR1" s="71"/>
      <c r="CS1" s="71"/>
      <c r="CT1" s="71"/>
      <c r="CU1" s="71"/>
      <c r="CV1" s="71"/>
      <c r="CW1" s="71"/>
      <c r="CX1" s="71"/>
      <c r="CY1" s="71"/>
      <c r="CZ1" s="71"/>
      <c r="DA1" s="71"/>
      <c r="DB1" s="71"/>
      <c r="DC1" s="71"/>
      <c r="DD1" s="71"/>
      <c r="DE1" s="71"/>
      <c r="DF1" s="71"/>
      <c r="DG1" s="71"/>
      <c r="DH1" s="71"/>
      <c r="DI1" s="71"/>
      <c r="DJ1" s="71"/>
      <c r="DK1" s="71"/>
      <c r="DL1" s="71"/>
      <c r="DM1" s="71"/>
      <c r="DN1" s="71"/>
      <c r="DO1" s="71"/>
      <c r="DP1" s="71"/>
      <c r="DQ1" s="71"/>
      <c r="DR1" s="71"/>
      <c r="DS1" s="71"/>
      <c r="DT1" s="71"/>
      <c r="DU1" s="71"/>
      <c r="DV1" s="71"/>
      <c r="DW1" s="71"/>
      <c r="DX1" s="71"/>
      <c r="DY1" s="71"/>
      <c r="DZ1" s="71"/>
      <c r="EA1" s="71"/>
      <c r="EB1" s="71"/>
      <c r="EC1" s="71"/>
      <c r="ED1" s="71"/>
      <c r="EE1" s="71"/>
      <c r="EF1" s="71"/>
      <c r="EG1" s="71"/>
      <c r="EH1" s="71"/>
      <c r="EI1" s="71"/>
      <c r="EJ1" s="71"/>
      <c r="EK1" s="71"/>
      <c r="EL1" s="71"/>
      <c r="EM1" s="71"/>
      <c r="EN1" s="71"/>
      <c r="EO1" s="71"/>
      <c r="EP1" s="71"/>
      <c r="EQ1" s="71"/>
      <c r="ER1" s="71"/>
      <c r="ES1" s="71"/>
      <c r="ET1" s="71"/>
      <c r="EU1" s="71"/>
      <c r="EV1" s="71"/>
      <c r="EW1" s="71"/>
      <c r="EX1" s="71"/>
      <c r="EY1" s="71"/>
      <c r="EZ1" s="71"/>
      <c r="FA1" s="71"/>
      <c r="FB1" s="71"/>
      <c r="FC1" s="71"/>
      <c r="FD1" s="71"/>
      <c r="FE1" s="71"/>
      <c r="FF1" s="71"/>
      <c r="FG1" s="71"/>
      <c r="FH1" s="71"/>
      <c r="FI1" s="71"/>
      <c r="FJ1" s="71"/>
      <c r="FK1" s="71"/>
      <c r="FL1" s="71"/>
      <c r="FM1" s="71"/>
      <c r="FN1" s="71"/>
      <c r="FO1" s="71"/>
      <c r="FP1" s="71"/>
      <c r="FQ1" s="71"/>
      <c r="FR1" s="71"/>
      <c r="FS1" s="71"/>
      <c r="FT1" s="71"/>
      <c r="FU1" s="71"/>
      <c r="FV1" s="71"/>
      <c r="FW1" s="71"/>
      <c r="FX1" s="71"/>
      <c r="FY1" s="71"/>
      <c r="FZ1" s="71"/>
      <c r="GA1" s="71"/>
      <c r="GB1" s="71"/>
      <c r="GC1" s="71"/>
      <c r="GD1" s="71"/>
      <c r="GE1" s="71"/>
      <c r="GF1" s="71"/>
      <c r="GG1" s="71"/>
      <c r="GH1" s="71"/>
      <c r="GI1" s="71"/>
      <c r="GJ1" s="71"/>
      <c r="GK1" s="71"/>
      <c r="GL1" s="71"/>
      <c r="GM1" s="71"/>
      <c r="GN1" s="71"/>
      <c r="GO1" s="71"/>
      <c r="GP1" s="71"/>
      <c r="GQ1" s="71"/>
      <c r="GR1" s="71"/>
      <c r="GS1" s="71"/>
      <c r="GT1" s="71"/>
      <c r="GU1" s="71"/>
      <c r="GV1" s="71"/>
      <c r="GW1" s="71"/>
      <c r="GX1" s="71"/>
      <c r="GY1" s="71"/>
      <c r="GZ1" s="71"/>
      <c r="HA1" s="71"/>
      <c r="HB1" s="71"/>
      <c r="HC1" s="71"/>
      <c r="HD1" s="71"/>
      <c r="HE1" s="71"/>
      <c r="HF1" s="71"/>
      <c r="HG1" s="71"/>
      <c r="HH1" s="71"/>
      <c r="HI1" s="71"/>
      <c r="HJ1" s="71"/>
      <c r="HK1" s="71"/>
      <c r="HL1" s="71"/>
      <c r="HM1" s="71"/>
      <c r="HN1" s="71"/>
      <c r="HO1" s="71"/>
      <c r="HP1" s="71"/>
      <c r="HQ1" s="71"/>
      <c r="HR1" s="71"/>
      <c r="HS1" s="71"/>
      <c r="HT1" s="71"/>
      <c r="HU1" s="71"/>
      <c r="HV1" s="71"/>
      <c r="HW1" s="71"/>
      <c r="HX1" s="71"/>
      <c r="HY1" s="71"/>
      <c r="HZ1" s="71"/>
      <c r="IA1" s="71"/>
      <c r="IB1" s="71"/>
      <c r="IC1" s="71"/>
      <c r="ID1" s="71"/>
      <c r="IE1" s="71"/>
      <c r="IF1" s="71"/>
      <c r="IG1" s="71"/>
      <c r="IH1" s="71"/>
      <c r="II1" s="71"/>
      <c r="IJ1" s="71"/>
      <c r="IK1" s="71"/>
      <c r="IL1" s="71"/>
      <c r="IM1" s="72"/>
    </row>
    <row r="2" spans="1:247" ht="78.95" customHeight="1" thickBot="1">
      <c r="A2" s="67"/>
      <c r="B2" s="1315" t="s">
        <v>369</v>
      </c>
      <c r="C2" s="1315"/>
      <c r="D2" s="1315"/>
      <c r="E2" s="1315"/>
      <c r="F2" s="1315"/>
      <c r="G2" s="1315"/>
      <c r="H2" s="1315"/>
      <c r="I2" s="1315"/>
      <c r="J2" s="1315"/>
      <c r="K2" s="1315"/>
      <c r="L2" s="1315"/>
      <c r="M2" s="1315"/>
      <c r="N2" s="1315"/>
      <c r="O2" s="1315"/>
      <c r="P2" s="1315"/>
      <c r="Q2" s="1315"/>
      <c r="R2" s="1315"/>
      <c r="S2" s="1315"/>
      <c r="T2" s="1315"/>
      <c r="U2" s="1315"/>
      <c r="V2" s="1315"/>
      <c r="W2" s="1315"/>
      <c r="X2" s="1315"/>
      <c r="Y2" s="1315"/>
      <c r="Z2" s="1315"/>
      <c r="AA2" s="1315"/>
      <c r="AB2" s="1315"/>
      <c r="AC2" s="1315"/>
      <c r="AD2" s="67"/>
      <c r="AE2" s="67"/>
      <c r="AF2" s="67"/>
      <c r="AG2" s="67"/>
      <c r="AH2" s="67"/>
      <c r="AI2" s="67"/>
      <c r="AJ2" s="67"/>
      <c r="AK2" s="67"/>
      <c r="AL2" s="67"/>
      <c r="AM2" s="67"/>
      <c r="AN2" s="67"/>
      <c r="AO2" s="67"/>
      <c r="AP2" s="67"/>
      <c r="AQ2" s="67"/>
      <c r="AR2" s="67"/>
      <c r="AS2" s="67"/>
      <c r="AT2" s="67"/>
      <c r="AU2" s="67"/>
      <c r="AV2" s="67"/>
      <c r="AW2" s="67"/>
      <c r="AX2" s="67"/>
      <c r="AY2" s="67"/>
      <c r="AZ2" s="67"/>
      <c r="BA2" s="67"/>
      <c r="BB2" s="67"/>
      <c r="BC2" s="67"/>
      <c r="BD2" s="67"/>
      <c r="BE2" s="67"/>
      <c r="BF2" s="67"/>
      <c r="BG2" s="67"/>
      <c r="BH2" s="67"/>
      <c r="BI2" s="67"/>
      <c r="BJ2" s="67"/>
      <c r="BK2" s="67"/>
      <c r="BL2" s="67"/>
      <c r="BM2" s="67"/>
      <c r="BN2" s="67"/>
      <c r="BO2" s="67"/>
      <c r="BP2" s="67"/>
      <c r="BQ2" s="67"/>
      <c r="BR2" s="67"/>
      <c r="BS2" s="67"/>
      <c r="BT2" s="67"/>
      <c r="BU2" s="67"/>
      <c r="BV2" s="67"/>
      <c r="BW2" s="67"/>
      <c r="BX2" s="67"/>
      <c r="BY2" s="67"/>
      <c r="BZ2" s="67"/>
      <c r="CA2" s="67"/>
      <c r="CB2" s="67"/>
      <c r="CC2" s="67"/>
      <c r="CD2" s="67"/>
      <c r="CE2" s="67"/>
      <c r="CF2" s="67"/>
      <c r="CG2" s="67"/>
      <c r="CH2" s="67"/>
      <c r="CI2" s="67"/>
      <c r="CJ2" s="67"/>
      <c r="CK2" s="67"/>
      <c r="CL2" s="67"/>
      <c r="CM2" s="67"/>
      <c r="CN2" s="67"/>
      <c r="CO2" s="67"/>
      <c r="CP2" s="67"/>
      <c r="CQ2" s="67"/>
      <c r="CR2" s="67"/>
      <c r="CS2" s="67"/>
      <c r="CT2" s="67"/>
      <c r="CU2" s="67"/>
      <c r="CV2" s="67"/>
      <c r="CW2" s="67"/>
      <c r="CX2" s="67"/>
      <c r="CY2" s="67"/>
      <c r="CZ2" s="67"/>
      <c r="DA2" s="67"/>
      <c r="DB2" s="67"/>
      <c r="DC2" s="67"/>
      <c r="DD2" s="67"/>
      <c r="DE2" s="67"/>
      <c r="DF2" s="67"/>
      <c r="DG2" s="67"/>
      <c r="DH2" s="67"/>
      <c r="DI2" s="67"/>
      <c r="DJ2" s="67"/>
      <c r="DK2" s="67"/>
      <c r="DL2" s="67"/>
      <c r="DM2" s="67"/>
      <c r="DN2" s="67"/>
      <c r="DO2" s="67"/>
      <c r="DP2" s="67"/>
      <c r="DQ2" s="67"/>
      <c r="DR2" s="67"/>
      <c r="DS2" s="67"/>
      <c r="DT2" s="67"/>
      <c r="DU2" s="67"/>
      <c r="DV2" s="67"/>
      <c r="DW2" s="67"/>
      <c r="DX2" s="67"/>
      <c r="DY2" s="67"/>
      <c r="DZ2" s="67"/>
      <c r="EA2" s="67"/>
      <c r="EB2" s="67"/>
      <c r="EC2" s="67"/>
      <c r="ED2" s="67"/>
      <c r="EE2" s="67"/>
      <c r="EF2" s="67"/>
      <c r="EG2" s="67"/>
      <c r="EH2" s="67"/>
      <c r="EI2" s="67"/>
      <c r="EJ2" s="67"/>
      <c r="EK2" s="67"/>
      <c r="EL2" s="67"/>
      <c r="EM2" s="67"/>
      <c r="EN2" s="67"/>
      <c r="EO2" s="67"/>
      <c r="EP2" s="67"/>
      <c r="EQ2" s="67"/>
      <c r="ER2" s="67"/>
      <c r="ES2" s="67"/>
      <c r="ET2" s="67"/>
      <c r="EU2" s="67"/>
      <c r="EV2" s="67"/>
      <c r="EW2" s="67"/>
      <c r="EX2" s="67"/>
      <c r="EY2" s="67"/>
      <c r="EZ2" s="67"/>
      <c r="FA2" s="67"/>
      <c r="FB2" s="67"/>
      <c r="FC2" s="67"/>
      <c r="FD2" s="67"/>
      <c r="FE2" s="67"/>
      <c r="FF2" s="67"/>
      <c r="FG2" s="67"/>
      <c r="FH2" s="67"/>
      <c r="FI2" s="67"/>
      <c r="FJ2" s="67"/>
      <c r="FK2" s="67"/>
      <c r="FL2" s="67"/>
      <c r="FM2" s="67"/>
      <c r="FN2" s="67"/>
      <c r="FO2" s="67"/>
      <c r="FP2" s="67"/>
      <c r="FQ2" s="67"/>
      <c r="FR2" s="67"/>
      <c r="FS2" s="67"/>
      <c r="FT2" s="67"/>
      <c r="FU2" s="67"/>
      <c r="FV2" s="67"/>
      <c r="FW2" s="67"/>
      <c r="FX2" s="67"/>
      <c r="FY2" s="67"/>
      <c r="FZ2" s="67"/>
      <c r="GA2" s="67"/>
      <c r="GB2" s="67"/>
      <c r="GC2" s="67"/>
      <c r="GD2" s="67"/>
      <c r="GE2" s="67"/>
      <c r="GF2" s="67"/>
      <c r="GG2" s="67"/>
      <c r="GH2" s="67"/>
      <c r="GI2" s="67"/>
      <c r="GJ2" s="67"/>
      <c r="GK2" s="67"/>
      <c r="GL2" s="67"/>
      <c r="GM2" s="67"/>
      <c r="GN2" s="67"/>
      <c r="GO2" s="67"/>
      <c r="GP2" s="67"/>
      <c r="GQ2" s="67"/>
      <c r="GR2" s="67"/>
      <c r="GS2" s="67"/>
      <c r="GT2" s="67"/>
      <c r="GU2" s="67"/>
      <c r="GV2" s="67"/>
      <c r="GW2" s="67"/>
      <c r="GX2" s="67"/>
      <c r="GY2" s="67"/>
      <c r="GZ2" s="67"/>
      <c r="HA2" s="67"/>
      <c r="HB2" s="67"/>
      <c r="HC2" s="67"/>
      <c r="HD2" s="67"/>
      <c r="HE2" s="67"/>
      <c r="HF2" s="67"/>
      <c r="HG2" s="67"/>
      <c r="HH2" s="67"/>
      <c r="HI2" s="67"/>
      <c r="HJ2" s="67"/>
      <c r="HK2" s="67"/>
      <c r="HL2" s="67"/>
      <c r="HM2" s="67"/>
      <c r="HN2" s="67"/>
      <c r="HO2" s="67"/>
      <c r="HP2" s="67"/>
      <c r="HQ2" s="67"/>
      <c r="HR2" s="67"/>
      <c r="HS2" s="67"/>
      <c r="HT2" s="67"/>
      <c r="HU2" s="67"/>
      <c r="HV2" s="67"/>
      <c r="HW2" s="67"/>
      <c r="HX2" s="67"/>
      <c r="HY2" s="67"/>
      <c r="HZ2" s="67"/>
      <c r="IA2" s="67"/>
      <c r="IB2" s="67"/>
      <c r="IC2" s="67"/>
      <c r="ID2" s="67"/>
      <c r="IE2" s="67"/>
      <c r="IF2" s="67"/>
      <c r="IG2" s="67"/>
      <c r="IH2" s="67"/>
      <c r="II2" s="67"/>
      <c r="IJ2" s="67"/>
      <c r="IK2" s="67"/>
      <c r="IL2" s="67"/>
      <c r="IM2" s="68"/>
    </row>
    <row r="3" spans="1:247" s="83" customFormat="1" ht="68.25" customHeight="1" thickTop="1">
      <c r="A3" s="81"/>
      <c r="B3" s="1270"/>
      <c r="C3" s="1336" t="s">
        <v>380</v>
      </c>
      <c r="D3" s="1337"/>
      <c r="E3" s="1294" t="s">
        <v>370</v>
      </c>
      <c r="F3" s="1295"/>
      <c r="G3" s="1288" t="s">
        <v>371</v>
      </c>
      <c r="H3" s="1289"/>
      <c r="I3" s="1294" t="s">
        <v>378</v>
      </c>
      <c r="J3" s="1295"/>
      <c r="K3" s="1288" t="s">
        <v>425</v>
      </c>
      <c r="L3" s="1289"/>
      <c r="M3" s="1300" t="s">
        <v>379</v>
      </c>
      <c r="N3" s="1301"/>
      <c r="O3" s="1300" t="s">
        <v>373</v>
      </c>
      <c r="P3" s="1301"/>
      <c r="Q3" s="1300" t="s">
        <v>372</v>
      </c>
      <c r="R3" s="1301"/>
      <c r="S3" s="1300" t="s">
        <v>374</v>
      </c>
      <c r="T3" s="1301"/>
      <c r="U3" s="1300" t="s">
        <v>191</v>
      </c>
      <c r="V3" s="1301"/>
      <c r="W3" s="1300" t="s">
        <v>375</v>
      </c>
      <c r="X3" s="1301"/>
      <c r="Y3" s="1300" t="s">
        <v>376</v>
      </c>
      <c r="Z3" s="1301"/>
      <c r="AA3" s="90"/>
      <c r="AB3" s="91"/>
      <c r="AC3" s="1267"/>
      <c r="AD3" s="81"/>
      <c r="AE3" s="81"/>
      <c r="AF3"/>
      <c r="AG3" s="81"/>
      <c r="AH3" s="81"/>
      <c r="AI3" s="81"/>
      <c r="AJ3" s="81"/>
      <c r="AK3" s="81"/>
      <c r="AL3" s="81"/>
      <c r="AM3" s="81"/>
      <c r="AN3" s="81"/>
      <c r="AO3" s="81"/>
      <c r="AP3" s="81"/>
      <c r="AQ3" s="81"/>
      <c r="AR3" s="81"/>
      <c r="AS3" s="81"/>
      <c r="AT3" s="81"/>
      <c r="AU3" s="81"/>
      <c r="AV3" s="81"/>
      <c r="AW3" s="81"/>
      <c r="AX3" s="81"/>
      <c r="AY3" s="81"/>
      <c r="AZ3" s="81"/>
      <c r="BA3" s="81"/>
      <c r="BB3" s="81"/>
      <c r="BC3" s="81"/>
      <c r="BD3" s="81"/>
      <c r="BE3" s="81"/>
      <c r="BF3" s="81"/>
      <c r="BG3" s="81"/>
      <c r="BH3" s="81"/>
      <c r="BI3" s="81"/>
      <c r="BJ3" s="81"/>
      <c r="BK3" s="81"/>
      <c r="BL3" s="81"/>
      <c r="BM3" s="81"/>
      <c r="BN3" s="81"/>
      <c r="BO3" s="81"/>
      <c r="BP3" s="81"/>
      <c r="BQ3" s="81"/>
      <c r="BR3" s="81"/>
      <c r="BS3" s="81"/>
      <c r="BT3" s="81"/>
      <c r="BU3" s="81"/>
      <c r="BV3" s="81"/>
      <c r="BW3" s="81"/>
      <c r="BX3" s="81"/>
      <c r="BY3" s="81"/>
      <c r="BZ3" s="81"/>
      <c r="CA3" s="81"/>
      <c r="CB3" s="81"/>
      <c r="CC3" s="81"/>
      <c r="CD3" s="81"/>
      <c r="CE3" s="81"/>
      <c r="CF3" s="81"/>
      <c r="CG3" s="81"/>
      <c r="CH3" s="81"/>
      <c r="CI3" s="81"/>
      <c r="CJ3" s="81"/>
      <c r="CK3" s="81"/>
      <c r="CL3" s="81"/>
      <c r="CM3" s="81"/>
      <c r="CN3" s="81"/>
      <c r="CO3" s="81"/>
      <c r="CP3" s="81"/>
      <c r="CQ3" s="81"/>
      <c r="CR3" s="81"/>
      <c r="CS3" s="81"/>
      <c r="CT3" s="81"/>
      <c r="CU3" s="81"/>
      <c r="CV3" s="81"/>
      <c r="CW3" s="81"/>
      <c r="CX3" s="81"/>
      <c r="CY3" s="81"/>
      <c r="CZ3" s="81"/>
      <c r="DA3" s="81"/>
      <c r="DB3" s="81"/>
      <c r="DC3" s="81"/>
      <c r="DD3" s="81"/>
      <c r="DE3" s="81"/>
      <c r="DF3" s="81"/>
      <c r="DG3" s="81"/>
      <c r="DH3" s="81"/>
      <c r="DI3" s="81"/>
      <c r="DJ3" s="81"/>
      <c r="DK3" s="81"/>
      <c r="DL3" s="81"/>
      <c r="DM3" s="81"/>
      <c r="DN3" s="81"/>
      <c r="DO3" s="81"/>
      <c r="DP3" s="81"/>
      <c r="DQ3" s="81"/>
      <c r="DR3" s="81"/>
      <c r="DS3" s="81"/>
      <c r="DT3" s="81"/>
      <c r="DU3" s="81"/>
      <c r="DV3" s="81"/>
      <c r="DW3" s="81"/>
      <c r="DX3" s="81"/>
      <c r="DY3" s="81"/>
      <c r="DZ3" s="81"/>
      <c r="EA3" s="81"/>
      <c r="EB3" s="81"/>
      <c r="EC3" s="81"/>
      <c r="ED3" s="81"/>
      <c r="EE3" s="81"/>
      <c r="EF3" s="81"/>
      <c r="EG3" s="81"/>
      <c r="EH3" s="81"/>
      <c r="EI3" s="81"/>
      <c r="EJ3" s="81"/>
      <c r="EK3" s="81"/>
      <c r="EL3" s="81"/>
      <c r="EM3" s="81"/>
      <c r="EN3" s="81"/>
      <c r="EO3" s="81"/>
      <c r="EP3" s="81"/>
      <c r="EQ3" s="81"/>
      <c r="ER3" s="81"/>
      <c r="ES3" s="81"/>
      <c r="ET3" s="81"/>
      <c r="EU3" s="81"/>
      <c r="EV3" s="81"/>
      <c r="EW3" s="81"/>
      <c r="EX3" s="81"/>
      <c r="EY3" s="81"/>
      <c r="EZ3" s="81"/>
      <c r="FA3" s="81"/>
      <c r="FB3" s="81"/>
      <c r="FC3" s="81"/>
      <c r="FD3" s="81"/>
      <c r="FE3" s="81"/>
      <c r="FF3" s="81"/>
      <c r="FG3" s="81"/>
      <c r="FH3" s="81"/>
      <c r="FI3" s="81"/>
      <c r="FJ3" s="81"/>
      <c r="FK3" s="81"/>
      <c r="FL3" s="81"/>
      <c r="FM3" s="81"/>
      <c r="FN3" s="81"/>
      <c r="FO3" s="81"/>
      <c r="FP3" s="81"/>
      <c r="FQ3" s="81"/>
      <c r="FR3" s="81"/>
      <c r="FS3" s="81"/>
      <c r="FT3" s="81"/>
      <c r="FU3" s="81"/>
      <c r="FV3" s="81"/>
      <c r="FW3" s="81"/>
      <c r="FX3" s="81"/>
      <c r="FY3" s="81"/>
      <c r="FZ3" s="81"/>
      <c r="GA3" s="81"/>
      <c r="GB3" s="81"/>
      <c r="GC3" s="81"/>
      <c r="GD3" s="81"/>
      <c r="GE3" s="81"/>
      <c r="GF3" s="81"/>
      <c r="GG3" s="81"/>
      <c r="GH3" s="81"/>
      <c r="GI3" s="81"/>
      <c r="GJ3" s="81"/>
      <c r="GK3" s="81"/>
      <c r="GL3" s="81"/>
      <c r="GM3" s="81"/>
      <c r="GN3" s="81"/>
      <c r="GO3" s="81"/>
      <c r="GP3" s="81"/>
      <c r="GQ3" s="81"/>
      <c r="GR3" s="81"/>
      <c r="GS3" s="81"/>
      <c r="GT3" s="81"/>
      <c r="GU3" s="81"/>
      <c r="GV3" s="81"/>
      <c r="GW3" s="81"/>
      <c r="GX3" s="81"/>
      <c r="GY3" s="81"/>
      <c r="GZ3" s="81"/>
      <c r="HA3" s="81"/>
      <c r="HB3" s="81"/>
      <c r="HC3" s="81"/>
      <c r="HD3" s="81"/>
      <c r="HE3" s="81"/>
      <c r="HF3" s="81"/>
      <c r="HG3" s="81"/>
      <c r="HH3" s="81"/>
      <c r="HI3" s="81"/>
      <c r="HJ3" s="81"/>
      <c r="HK3" s="81"/>
      <c r="HL3" s="81"/>
      <c r="HM3" s="81"/>
      <c r="HN3" s="81"/>
      <c r="HO3" s="81"/>
      <c r="HP3" s="81"/>
      <c r="HQ3" s="81"/>
      <c r="HR3" s="81"/>
      <c r="HS3" s="81"/>
      <c r="HT3" s="81"/>
      <c r="HU3" s="81"/>
      <c r="HV3" s="81"/>
      <c r="HW3" s="81"/>
      <c r="HX3" s="81"/>
      <c r="HY3" s="81"/>
      <c r="HZ3" s="81"/>
      <c r="IA3" s="81"/>
      <c r="IB3" s="81"/>
      <c r="IC3" s="81"/>
      <c r="ID3" s="81"/>
      <c r="IE3" s="81"/>
      <c r="IF3" s="81"/>
      <c r="IG3" s="81"/>
      <c r="IH3" s="81"/>
      <c r="II3" s="81"/>
      <c r="IJ3" s="81"/>
      <c r="IK3" s="81"/>
      <c r="IL3" s="81"/>
      <c r="IM3" s="82"/>
    </row>
    <row r="4" spans="1:247" ht="16.350000000000001" customHeight="1">
      <c r="A4" s="67"/>
      <c r="B4" s="1271"/>
      <c r="C4" s="1338"/>
      <c r="D4" s="1339"/>
      <c r="E4" s="1296"/>
      <c r="F4" s="1297"/>
      <c r="G4" s="1290"/>
      <c r="H4" s="1291"/>
      <c r="I4" s="1296"/>
      <c r="J4" s="1297"/>
      <c r="K4" s="1290"/>
      <c r="L4" s="1291"/>
      <c r="M4" s="1302"/>
      <c r="N4" s="1303"/>
      <c r="O4" s="1302"/>
      <c r="P4" s="1303"/>
      <c r="Q4" s="1302"/>
      <c r="R4" s="1303"/>
      <c r="S4" s="1302"/>
      <c r="T4" s="1303"/>
      <c r="U4" s="1302"/>
      <c r="V4" s="1303"/>
      <c r="W4" s="1302"/>
      <c r="X4" s="1303"/>
      <c r="Y4" s="1302"/>
      <c r="Z4" s="1303"/>
      <c r="AA4" s="87"/>
      <c r="AB4" s="88"/>
      <c r="AC4" s="1268"/>
      <c r="AD4"/>
      <c r="AE4" s="67"/>
      <c r="AF4"/>
      <c r="AG4" s="67"/>
      <c r="AH4" s="67"/>
      <c r="AI4" s="67"/>
      <c r="AJ4" s="67"/>
      <c r="AK4" s="67"/>
      <c r="AL4" s="67"/>
      <c r="AM4" s="67"/>
      <c r="AN4" s="67"/>
      <c r="AO4" s="67"/>
      <c r="AP4" s="67"/>
      <c r="AQ4" s="67"/>
      <c r="AR4" s="67"/>
      <c r="AS4" s="67"/>
      <c r="AT4" s="67"/>
      <c r="AU4" s="67"/>
      <c r="AV4" s="67"/>
      <c r="AW4" s="67"/>
      <c r="AX4" s="67"/>
      <c r="AY4" s="67"/>
      <c r="AZ4" s="67"/>
      <c r="BA4" s="67"/>
      <c r="BB4" s="67"/>
      <c r="BC4" s="67"/>
      <c r="BD4" s="67"/>
      <c r="BE4" s="67"/>
      <c r="BF4" s="67"/>
      <c r="BG4" s="67"/>
      <c r="BH4" s="67"/>
      <c r="BI4" s="67"/>
      <c r="BJ4" s="67"/>
      <c r="BK4" s="67"/>
      <c r="BL4" s="67"/>
      <c r="BM4" s="67"/>
      <c r="BN4" s="67"/>
      <c r="BO4" s="67"/>
      <c r="BP4" s="67"/>
      <c r="BQ4" s="67"/>
      <c r="BR4" s="67"/>
      <c r="BS4" s="67"/>
      <c r="BT4" s="67"/>
      <c r="BU4" s="67"/>
      <c r="BV4" s="67"/>
      <c r="BW4" s="67"/>
      <c r="BX4" s="67"/>
      <c r="BY4" s="67"/>
      <c r="BZ4" s="67"/>
      <c r="CA4" s="67"/>
      <c r="CB4" s="67"/>
      <c r="CC4" s="67"/>
      <c r="CD4" s="67"/>
      <c r="CE4" s="67"/>
      <c r="CF4" s="67"/>
      <c r="CG4" s="67"/>
      <c r="CH4" s="67"/>
      <c r="CI4" s="67"/>
      <c r="CJ4" s="67"/>
      <c r="CK4" s="67"/>
      <c r="CL4" s="67"/>
      <c r="CM4" s="67"/>
      <c r="CN4" s="67"/>
      <c r="CO4" s="67"/>
      <c r="CP4" s="67"/>
      <c r="CQ4" s="67"/>
      <c r="CR4" s="67"/>
      <c r="CS4" s="67"/>
      <c r="CT4" s="67"/>
      <c r="CU4" s="67"/>
      <c r="CV4" s="67"/>
      <c r="CW4" s="67"/>
      <c r="CX4" s="67"/>
      <c r="CY4" s="67"/>
      <c r="CZ4" s="67"/>
      <c r="DA4" s="67"/>
      <c r="DB4" s="67"/>
      <c r="DC4" s="67"/>
      <c r="DD4" s="67"/>
      <c r="DE4" s="67"/>
      <c r="DF4" s="67"/>
      <c r="DG4" s="67"/>
      <c r="DH4" s="67"/>
      <c r="DI4" s="67"/>
      <c r="DJ4" s="67"/>
      <c r="DK4" s="67"/>
      <c r="DL4" s="67"/>
      <c r="DM4" s="67"/>
      <c r="DN4" s="67"/>
      <c r="DO4" s="67"/>
      <c r="DP4" s="67"/>
      <c r="DQ4" s="67"/>
      <c r="DR4" s="67"/>
      <c r="DS4" s="67"/>
      <c r="DT4" s="67"/>
      <c r="DU4" s="67"/>
      <c r="DV4" s="67"/>
      <c r="DW4" s="67"/>
      <c r="DX4" s="67"/>
      <c r="DY4" s="67"/>
      <c r="DZ4" s="67"/>
      <c r="EA4" s="67"/>
      <c r="EB4" s="67"/>
      <c r="EC4" s="67"/>
      <c r="ED4" s="67"/>
      <c r="EE4" s="67"/>
      <c r="EF4" s="67"/>
      <c r="EG4" s="67"/>
      <c r="EH4" s="67"/>
      <c r="EI4" s="67"/>
      <c r="EJ4" s="67"/>
      <c r="EK4" s="67"/>
      <c r="EL4" s="67"/>
      <c r="EM4" s="67"/>
      <c r="EN4" s="67"/>
      <c r="EO4" s="67"/>
      <c r="EP4" s="67"/>
      <c r="EQ4" s="67"/>
      <c r="ER4" s="67"/>
      <c r="ES4" s="67"/>
      <c r="ET4" s="67"/>
      <c r="EU4" s="67"/>
      <c r="EV4" s="67"/>
      <c r="EW4" s="67"/>
      <c r="EX4" s="67"/>
      <c r="EY4" s="67"/>
      <c r="EZ4" s="67"/>
      <c r="FA4" s="67"/>
      <c r="FB4" s="67"/>
      <c r="FC4" s="67"/>
      <c r="FD4" s="67"/>
      <c r="FE4" s="67"/>
      <c r="FF4" s="67"/>
      <c r="FG4" s="67"/>
      <c r="FH4" s="67"/>
      <c r="FI4" s="67"/>
      <c r="FJ4" s="67"/>
      <c r="FK4" s="67"/>
      <c r="FL4" s="67"/>
      <c r="FM4" s="67"/>
      <c r="FN4" s="67"/>
      <c r="FO4" s="67"/>
      <c r="FP4" s="67"/>
      <c r="FQ4" s="67"/>
      <c r="FR4" s="67"/>
      <c r="FS4" s="67"/>
      <c r="FT4" s="67"/>
      <c r="FU4" s="67"/>
      <c r="FV4" s="67"/>
      <c r="FW4" s="67"/>
      <c r="FX4" s="67"/>
      <c r="FY4" s="67"/>
      <c r="FZ4" s="67"/>
      <c r="GA4" s="67"/>
      <c r="GB4" s="67"/>
      <c r="GC4" s="67"/>
      <c r="GD4" s="67"/>
      <c r="GE4" s="67"/>
      <c r="GF4" s="67"/>
      <c r="GG4" s="67"/>
      <c r="GH4" s="67"/>
      <c r="GI4" s="67"/>
      <c r="GJ4" s="67"/>
      <c r="GK4" s="67"/>
      <c r="GL4" s="67"/>
      <c r="GM4" s="67"/>
      <c r="GN4" s="67"/>
      <c r="GO4" s="67"/>
      <c r="GP4" s="67"/>
      <c r="GQ4" s="67"/>
      <c r="GR4" s="67"/>
      <c r="GS4" s="67"/>
      <c r="GT4" s="67"/>
      <c r="GU4" s="67"/>
      <c r="GV4" s="67"/>
      <c r="GW4" s="67"/>
      <c r="GX4" s="67"/>
      <c r="GY4" s="67"/>
      <c r="GZ4" s="67"/>
      <c r="HA4" s="67"/>
      <c r="HB4" s="67"/>
      <c r="HC4" s="67"/>
      <c r="HD4" s="67"/>
      <c r="HE4" s="67"/>
      <c r="HF4" s="67"/>
      <c r="HG4" s="67"/>
      <c r="HH4" s="67"/>
      <c r="HI4" s="67"/>
      <c r="HJ4" s="67"/>
      <c r="HK4" s="67"/>
      <c r="HL4" s="67"/>
      <c r="HM4" s="67"/>
      <c r="HN4" s="67"/>
      <c r="HO4" s="67"/>
      <c r="HP4" s="67"/>
      <c r="HQ4" s="67"/>
      <c r="HR4" s="67"/>
      <c r="HS4" s="67"/>
      <c r="HT4" s="67"/>
      <c r="HU4" s="67"/>
      <c r="HV4" s="67"/>
      <c r="HW4" s="67"/>
      <c r="HX4" s="67"/>
      <c r="HY4" s="67"/>
      <c r="HZ4" s="67"/>
      <c r="IA4" s="67"/>
      <c r="IB4" s="67"/>
      <c r="IC4" s="67"/>
      <c r="ID4" s="67"/>
      <c r="IE4" s="67"/>
      <c r="IF4" s="67"/>
      <c r="IG4" s="67"/>
      <c r="IH4" s="67"/>
      <c r="II4" s="67"/>
      <c r="IJ4" s="67"/>
      <c r="IK4" s="67"/>
      <c r="IL4" s="67"/>
      <c r="IM4" s="68"/>
    </row>
    <row r="5" spans="1:247" ht="16.350000000000001" customHeight="1">
      <c r="A5" s="67"/>
      <c r="B5" s="1271"/>
      <c r="C5" s="1338"/>
      <c r="D5" s="1339"/>
      <c r="E5" s="1296"/>
      <c r="F5" s="1297"/>
      <c r="G5" s="1290"/>
      <c r="H5" s="1291"/>
      <c r="I5" s="1296"/>
      <c r="J5" s="1297"/>
      <c r="K5" s="1290"/>
      <c r="L5" s="1291"/>
      <c r="M5" s="1302"/>
      <c r="N5" s="1303"/>
      <c r="O5" s="1302"/>
      <c r="P5" s="1303"/>
      <c r="Q5" s="1302"/>
      <c r="R5" s="1303"/>
      <c r="S5" s="1302"/>
      <c r="T5" s="1303"/>
      <c r="U5" s="1302"/>
      <c r="V5" s="1303"/>
      <c r="W5" s="1302"/>
      <c r="X5" s="1303"/>
      <c r="Y5" s="1302"/>
      <c r="Z5" s="1303"/>
      <c r="AA5" s="87"/>
      <c r="AB5" s="88"/>
      <c r="AC5" s="1268"/>
      <c r="AD5" s="67"/>
      <c r="AE5" s="67"/>
      <c r="AF5" s="67"/>
      <c r="AG5" s="67"/>
      <c r="AH5" s="67"/>
      <c r="AI5" s="67"/>
      <c r="AJ5" s="67"/>
      <c r="AK5" s="67"/>
      <c r="AL5" s="67"/>
      <c r="AM5" s="67"/>
      <c r="AN5" s="67"/>
      <c r="AO5" s="67"/>
      <c r="AP5" s="67"/>
      <c r="AQ5" s="67"/>
      <c r="AR5" s="67"/>
      <c r="AS5" s="67"/>
      <c r="AT5" s="67"/>
      <c r="AU5" s="67"/>
      <c r="AV5" s="67"/>
      <c r="AW5" s="67"/>
      <c r="AX5" s="67"/>
      <c r="AY5" s="67"/>
      <c r="AZ5" s="67"/>
      <c r="BA5" s="67"/>
      <c r="BB5" s="67"/>
      <c r="BC5" s="67"/>
      <c r="BD5" s="67"/>
      <c r="BE5" s="67"/>
      <c r="BF5" s="67"/>
      <c r="BG5" s="67"/>
      <c r="BH5" s="67"/>
      <c r="BI5" s="67"/>
      <c r="BJ5" s="67"/>
      <c r="BK5" s="67"/>
      <c r="BL5" s="67"/>
      <c r="BM5" s="67"/>
      <c r="BN5" s="67"/>
      <c r="BO5" s="67"/>
      <c r="BP5" s="67"/>
      <c r="BQ5" s="67"/>
      <c r="BR5" s="67"/>
      <c r="BS5" s="67"/>
      <c r="BT5" s="67"/>
      <c r="BU5" s="67"/>
      <c r="BV5" s="67"/>
      <c r="BW5" s="67"/>
      <c r="BX5" s="67"/>
      <c r="BY5" s="67"/>
      <c r="BZ5" s="67"/>
      <c r="CA5" s="67"/>
      <c r="CB5" s="67"/>
      <c r="CC5" s="67"/>
      <c r="CD5" s="67"/>
      <c r="CE5" s="67"/>
      <c r="CF5" s="67"/>
      <c r="CG5" s="67"/>
      <c r="CH5" s="67"/>
      <c r="CI5" s="67"/>
      <c r="CJ5" s="67"/>
      <c r="CK5" s="67"/>
      <c r="CL5" s="67"/>
      <c r="CM5" s="67"/>
      <c r="CN5" s="67"/>
      <c r="CO5" s="67"/>
      <c r="CP5" s="67"/>
      <c r="CQ5" s="67"/>
      <c r="CR5" s="67"/>
      <c r="CS5" s="67"/>
      <c r="CT5" s="67"/>
      <c r="CU5" s="67"/>
      <c r="CV5" s="67"/>
      <c r="CW5" s="67"/>
      <c r="CX5" s="67"/>
      <c r="CY5" s="67"/>
      <c r="CZ5" s="67"/>
      <c r="DA5" s="67"/>
      <c r="DB5" s="67"/>
      <c r="DC5" s="67"/>
      <c r="DD5" s="67"/>
      <c r="DE5" s="67"/>
      <c r="DF5" s="67"/>
      <c r="DG5" s="67"/>
      <c r="DH5" s="67"/>
      <c r="DI5" s="67"/>
      <c r="DJ5" s="67"/>
      <c r="DK5" s="67"/>
      <c r="DL5" s="67"/>
      <c r="DM5" s="67"/>
      <c r="DN5" s="67"/>
      <c r="DO5" s="67"/>
      <c r="DP5" s="67"/>
      <c r="DQ5" s="67"/>
      <c r="DR5" s="67"/>
      <c r="DS5" s="67"/>
      <c r="DT5" s="67"/>
      <c r="DU5" s="67"/>
      <c r="DV5" s="67"/>
      <c r="DW5" s="67"/>
      <c r="DX5" s="67"/>
      <c r="DY5" s="67"/>
      <c r="DZ5" s="67"/>
      <c r="EA5" s="67"/>
      <c r="EB5" s="67"/>
      <c r="EC5" s="67"/>
      <c r="ED5" s="67"/>
      <c r="EE5" s="67"/>
      <c r="EF5" s="67"/>
      <c r="EG5" s="67"/>
      <c r="EH5" s="67"/>
      <c r="EI5" s="67"/>
      <c r="EJ5" s="67"/>
      <c r="EK5" s="67"/>
      <c r="EL5" s="67"/>
      <c r="EM5" s="67"/>
      <c r="EN5" s="67"/>
      <c r="EO5" s="67"/>
      <c r="EP5" s="67"/>
      <c r="EQ5" s="67"/>
      <c r="ER5" s="67"/>
      <c r="ES5" s="67"/>
      <c r="ET5" s="67"/>
      <c r="EU5" s="67"/>
      <c r="EV5" s="67"/>
      <c r="EW5" s="67"/>
      <c r="EX5" s="67"/>
      <c r="EY5" s="67"/>
      <c r="EZ5" s="67"/>
      <c r="FA5" s="67"/>
      <c r="FB5" s="67"/>
      <c r="FC5" s="67"/>
      <c r="FD5" s="67"/>
      <c r="FE5" s="67"/>
      <c r="FF5" s="67"/>
      <c r="FG5" s="67"/>
      <c r="FH5" s="67"/>
      <c r="FI5" s="67"/>
      <c r="FJ5" s="67"/>
      <c r="FK5" s="67"/>
      <c r="FL5" s="67"/>
      <c r="FM5" s="67"/>
      <c r="FN5" s="67"/>
      <c r="FO5" s="67"/>
      <c r="FP5" s="67"/>
      <c r="FQ5" s="67"/>
      <c r="FR5" s="67"/>
      <c r="FS5" s="67"/>
      <c r="FT5" s="67"/>
      <c r="FU5" s="67"/>
      <c r="FV5" s="67"/>
      <c r="FW5" s="67"/>
      <c r="FX5" s="67"/>
      <c r="FY5" s="67"/>
      <c r="FZ5" s="67"/>
      <c r="GA5" s="67"/>
      <c r="GB5" s="67"/>
      <c r="GC5" s="67"/>
      <c r="GD5" s="67"/>
      <c r="GE5" s="67"/>
      <c r="GF5" s="67"/>
      <c r="GG5" s="67"/>
      <c r="GH5" s="67"/>
      <c r="GI5" s="67"/>
      <c r="GJ5" s="67"/>
      <c r="GK5" s="67"/>
      <c r="GL5" s="67"/>
      <c r="GM5" s="67"/>
      <c r="GN5" s="67"/>
      <c r="GO5" s="67"/>
      <c r="GP5" s="67"/>
      <c r="GQ5" s="67"/>
      <c r="GR5" s="67"/>
      <c r="GS5" s="67"/>
      <c r="GT5" s="67"/>
      <c r="GU5" s="67"/>
      <c r="GV5" s="67"/>
      <c r="GW5" s="67"/>
      <c r="GX5" s="67"/>
      <c r="GY5" s="67"/>
      <c r="GZ5" s="67"/>
      <c r="HA5" s="67"/>
      <c r="HB5" s="67"/>
      <c r="HC5" s="67"/>
      <c r="HD5" s="67"/>
      <c r="HE5" s="67"/>
      <c r="HF5" s="67"/>
      <c r="HG5" s="67"/>
      <c r="HH5" s="67"/>
      <c r="HI5" s="67"/>
      <c r="HJ5" s="67"/>
      <c r="HK5" s="67"/>
      <c r="HL5" s="67"/>
      <c r="HM5" s="67"/>
      <c r="HN5" s="67"/>
      <c r="HO5" s="67"/>
      <c r="HP5" s="67"/>
      <c r="HQ5" s="67"/>
      <c r="HR5" s="67"/>
      <c r="HS5" s="67"/>
      <c r="HT5" s="67"/>
      <c r="HU5" s="67"/>
      <c r="HV5" s="67"/>
      <c r="HW5" s="67"/>
      <c r="HX5" s="67"/>
      <c r="HY5" s="67"/>
      <c r="HZ5" s="67"/>
      <c r="IA5" s="67"/>
      <c r="IB5" s="67"/>
      <c r="IC5" s="67"/>
      <c r="ID5" s="67"/>
      <c r="IE5" s="67"/>
      <c r="IF5" s="67"/>
      <c r="IG5" s="67"/>
      <c r="IH5" s="67"/>
      <c r="II5" s="67"/>
      <c r="IJ5" s="67"/>
      <c r="IK5" s="67"/>
      <c r="IL5" s="67"/>
      <c r="IM5" s="68"/>
    </row>
    <row r="6" spans="1:247" ht="16.350000000000001" customHeight="1">
      <c r="A6" s="67"/>
      <c r="B6" s="1271"/>
      <c r="C6" s="1338"/>
      <c r="D6" s="1339"/>
      <c r="E6" s="1296"/>
      <c r="F6" s="1297"/>
      <c r="G6" s="1290"/>
      <c r="H6" s="1291"/>
      <c r="I6" s="1296"/>
      <c r="J6" s="1297"/>
      <c r="K6" s="1290"/>
      <c r="L6" s="1291"/>
      <c r="M6" s="1302"/>
      <c r="N6" s="1303"/>
      <c r="O6" s="1302"/>
      <c r="P6" s="1303"/>
      <c r="Q6" s="1302"/>
      <c r="R6" s="1303"/>
      <c r="S6" s="1302"/>
      <c r="T6" s="1303"/>
      <c r="U6" s="1302"/>
      <c r="V6" s="1303"/>
      <c r="W6" s="1302"/>
      <c r="X6" s="1303"/>
      <c r="Y6" s="1302"/>
      <c r="Z6" s="1303"/>
      <c r="AA6" s="87"/>
      <c r="AB6" s="88"/>
      <c r="AC6" s="1268"/>
      <c r="AD6" s="67"/>
      <c r="AE6"/>
      <c r="AF6" s="67"/>
      <c r="AG6" s="67"/>
      <c r="AH6" s="67"/>
      <c r="AI6" s="67"/>
      <c r="AJ6" s="67"/>
      <c r="AK6" s="67"/>
      <c r="AL6" s="67"/>
      <c r="AM6" s="67"/>
      <c r="AN6" s="67"/>
      <c r="AO6" s="67"/>
      <c r="AP6" s="67"/>
      <c r="AQ6" s="67"/>
      <c r="AR6" s="67"/>
      <c r="AS6" s="67"/>
      <c r="AT6" s="67"/>
      <c r="AU6" s="67"/>
      <c r="AV6" s="67"/>
      <c r="AW6" s="67"/>
      <c r="AX6" s="67"/>
      <c r="AY6" s="67"/>
      <c r="AZ6" s="67"/>
      <c r="BA6" s="67"/>
      <c r="BB6" s="67"/>
      <c r="BC6" s="67"/>
      <c r="BD6" s="67"/>
      <c r="BE6" s="67"/>
      <c r="BF6" s="67"/>
      <c r="BG6" s="67"/>
      <c r="BH6" s="67"/>
      <c r="BI6" s="67"/>
      <c r="BJ6" s="67"/>
      <c r="BK6" s="67"/>
      <c r="BL6" s="67"/>
      <c r="BM6" s="67"/>
      <c r="BN6" s="67"/>
      <c r="BO6" s="67"/>
      <c r="BP6" s="67"/>
      <c r="BQ6" s="67"/>
      <c r="BR6" s="67"/>
      <c r="BS6" s="67"/>
      <c r="BT6" s="67"/>
      <c r="BU6" s="67"/>
      <c r="BV6" s="67"/>
      <c r="BW6" s="67"/>
      <c r="BX6" s="67"/>
      <c r="BY6" s="67"/>
      <c r="BZ6" s="67"/>
      <c r="CA6" s="67"/>
      <c r="CB6" s="67"/>
      <c r="CC6" s="67"/>
      <c r="CD6" s="67"/>
      <c r="CE6" s="67"/>
      <c r="CF6" s="67"/>
      <c r="CG6" s="67"/>
      <c r="CH6" s="67"/>
      <c r="CI6" s="67"/>
      <c r="CJ6" s="67"/>
      <c r="CK6" s="67"/>
      <c r="CL6" s="67"/>
      <c r="CM6" s="67"/>
      <c r="CN6" s="67"/>
      <c r="CO6" s="67"/>
      <c r="CP6" s="67"/>
      <c r="CQ6" s="67"/>
      <c r="CR6" s="67"/>
      <c r="CS6" s="67"/>
      <c r="CT6" s="67"/>
      <c r="CU6" s="67"/>
      <c r="CV6" s="67"/>
      <c r="CW6" s="67"/>
      <c r="CX6" s="67"/>
      <c r="CY6" s="67"/>
      <c r="CZ6" s="67"/>
      <c r="DA6" s="67"/>
      <c r="DB6" s="67"/>
      <c r="DC6" s="67"/>
      <c r="DD6" s="67"/>
      <c r="DE6" s="67"/>
      <c r="DF6" s="67"/>
      <c r="DG6" s="67"/>
      <c r="DH6" s="67"/>
      <c r="DI6" s="67"/>
      <c r="DJ6" s="67"/>
      <c r="DK6" s="67"/>
      <c r="DL6" s="67"/>
      <c r="DM6" s="67"/>
      <c r="DN6" s="67"/>
      <c r="DO6" s="67"/>
      <c r="DP6" s="67"/>
      <c r="DQ6" s="67"/>
      <c r="DR6" s="67"/>
      <c r="DS6" s="67"/>
      <c r="DT6" s="67"/>
      <c r="DU6" s="67"/>
      <c r="DV6" s="67"/>
      <c r="DW6" s="67"/>
      <c r="DX6" s="67"/>
      <c r="DY6" s="67"/>
      <c r="DZ6" s="67"/>
      <c r="EA6" s="67"/>
      <c r="EB6" s="67"/>
      <c r="EC6" s="67"/>
      <c r="ED6" s="67"/>
      <c r="EE6" s="67"/>
      <c r="EF6" s="67"/>
      <c r="EG6" s="67"/>
      <c r="EH6" s="67"/>
      <c r="EI6" s="67"/>
      <c r="EJ6" s="67"/>
      <c r="EK6" s="67"/>
      <c r="EL6" s="67"/>
      <c r="EM6" s="67"/>
      <c r="EN6" s="67"/>
      <c r="EO6" s="67"/>
      <c r="EP6" s="67"/>
      <c r="EQ6" s="67"/>
      <c r="ER6" s="67"/>
      <c r="ES6" s="67"/>
      <c r="ET6" s="67"/>
      <c r="EU6" s="67"/>
      <c r="EV6" s="67"/>
      <c r="EW6" s="67"/>
      <c r="EX6" s="67"/>
      <c r="EY6" s="67"/>
      <c r="EZ6" s="67"/>
      <c r="FA6" s="67"/>
      <c r="FB6" s="67"/>
      <c r="FC6" s="67"/>
      <c r="FD6" s="67"/>
      <c r="FE6" s="67"/>
      <c r="FF6" s="67"/>
      <c r="FG6" s="67"/>
      <c r="FH6" s="67"/>
      <c r="FI6" s="67"/>
      <c r="FJ6" s="67"/>
      <c r="FK6" s="67"/>
      <c r="FL6" s="67"/>
      <c r="FM6" s="67"/>
      <c r="FN6" s="67"/>
      <c r="FO6" s="67"/>
      <c r="FP6" s="67"/>
      <c r="FQ6" s="67"/>
      <c r="FR6" s="67"/>
      <c r="FS6" s="67"/>
      <c r="FT6" s="67"/>
      <c r="FU6" s="67"/>
      <c r="FV6" s="67"/>
      <c r="FW6" s="67"/>
      <c r="FX6" s="67"/>
      <c r="FY6" s="67"/>
      <c r="FZ6" s="67"/>
      <c r="GA6" s="67"/>
      <c r="GB6" s="67"/>
      <c r="GC6" s="67"/>
      <c r="GD6" s="67"/>
      <c r="GE6" s="67"/>
      <c r="GF6" s="67"/>
      <c r="GG6" s="67"/>
      <c r="GH6" s="67"/>
      <c r="GI6" s="67"/>
      <c r="GJ6" s="67"/>
      <c r="GK6" s="67"/>
      <c r="GL6" s="67"/>
      <c r="GM6" s="67"/>
      <c r="GN6" s="67"/>
      <c r="GO6" s="67"/>
      <c r="GP6" s="67"/>
      <c r="GQ6" s="67"/>
      <c r="GR6" s="67"/>
      <c r="GS6" s="67"/>
      <c r="GT6" s="67"/>
      <c r="GU6" s="67"/>
      <c r="GV6" s="67"/>
      <c r="GW6" s="67"/>
      <c r="GX6" s="67"/>
      <c r="GY6" s="67"/>
      <c r="GZ6" s="67"/>
      <c r="HA6" s="67"/>
      <c r="HB6" s="67"/>
      <c r="HC6" s="67"/>
      <c r="HD6" s="67"/>
      <c r="HE6" s="67"/>
      <c r="HF6" s="67"/>
      <c r="HG6" s="67"/>
      <c r="HH6" s="67"/>
      <c r="HI6" s="67"/>
      <c r="HJ6" s="67"/>
      <c r="HK6" s="67"/>
      <c r="HL6" s="67"/>
      <c r="HM6" s="67"/>
      <c r="HN6" s="67"/>
      <c r="HO6" s="67"/>
      <c r="HP6" s="67"/>
      <c r="HQ6" s="67"/>
      <c r="HR6" s="67"/>
      <c r="HS6" s="67"/>
      <c r="HT6" s="67"/>
      <c r="HU6" s="67"/>
      <c r="HV6" s="67"/>
      <c r="HW6" s="67"/>
      <c r="HX6" s="67"/>
      <c r="HY6" s="67"/>
      <c r="HZ6" s="67"/>
      <c r="IA6" s="67"/>
      <c r="IB6" s="67"/>
      <c r="IC6" s="67"/>
      <c r="ID6" s="67"/>
      <c r="IE6" s="67"/>
      <c r="IF6" s="67"/>
      <c r="IG6" s="67"/>
      <c r="IH6" s="67"/>
      <c r="II6" s="67"/>
      <c r="IJ6" s="67"/>
      <c r="IK6" s="67"/>
      <c r="IL6" s="67"/>
      <c r="IM6" s="68"/>
    </row>
    <row r="7" spans="1:247" ht="16.350000000000001" customHeight="1">
      <c r="A7" s="67"/>
      <c r="B7" s="1271"/>
      <c r="C7" s="1338"/>
      <c r="D7" s="1339"/>
      <c r="E7" s="1296"/>
      <c r="F7" s="1297"/>
      <c r="G7" s="1290"/>
      <c r="H7" s="1291"/>
      <c r="I7" s="1296"/>
      <c r="J7" s="1297"/>
      <c r="K7" s="1290"/>
      <c r="L7" s="1291"/>
      <c r="M7" s="1302"/>
      <c r="N7" s="1303"/>
      <c r="O7" s="1302"/>
      <c r="P7" s="1303"/>
      <c r="Q7" s="1302"/>
      <c r="R7" s="1303"/>
      <c r="S7" s="1302"/>
      <c r="T7" s="1303"/>
      <c r="U7" s="1302"/>
      <c r="V7" s="1303"/>
      <c r="W7" s="1302"/>
      <c r="X7" s="1303"/>
      <c r="Y7" s="1302"/>
      <c r="Z7" s="1303"/>
      <c r="AA7" s="87"/>
      <c r="AB7" s="88"/>
      <c r="AC7" s="1268"/>
      <c r="AD7" s="67"/>
      <c r="AE7" s="67"/>
      <c r="AF7" s="67"/>
      <c r="AG7" s="67"/>
      <c r="AH7" s="67"/>
      <c r="AI7" s="67"/>
      <c r="AJ7" s="67"/>
      <c r="AK7" s="67"/>
      <c r="AL7" s="67"/>
      <c r="AM7" s="67"/>
      <c r="AN7" s="67"/>
      <c r="AO7" s="67"/>
      <c r="AP7" s="67"/>
      <c r="AQ7" s="67"/>
      <c r="AR7" s="67"/>
      <c r="AS7" s="67"/>
      <c r="AT7" s="67"/>
      <c r="AU7" s="67"/>
      <c r="AV7" s="67"/>
      <c r="AW7" s="67"/>
      <c r="AX7" s="67"/>
      <c r="AY7" s="67"/>
      <c r="AZ7" s="67"/>
      <c r="BA7" s="67"/>
      <c r="BB7" s="67"/>
      <c r="BC7" s="67"/>
      <c r="BD7" s="67"/>
      <c r="BE7" s="67"/>
      <c r="BF7" s="67"/>
      <c r="BG7" s="67"/>
      <c r="BH7" s="67"/>
      <c r="BI7" s="67"/>
      <c r="BJ7" s="67"/>
      <c r="BK7" s="67"/>
      <c r="BL7" s="67"/>
      <c r="BM7" s="67"/>
      <c r="BN7" s="67"/>
      <c r="BO7" s="67"/>
      <c r="BP7" s="67"/>
      <c r="BQ7" s="67"/>
      <c r="BR7" s="67"/>
      <c r="BS7" s="67"/>
      <c r="BT7" s="67"/>
      <c r="BU7" s="67"/>
      <c r="BV7" s="67"/>
      <c r="BW7" s="67"/>
      <c r="BX7" s="67"/>
      <c r="BY7" s="67"/>
      <c r="BZ7" s="67"/>
      <c r="CA7" s="67"/>
      <c r="CB7" s="67"/>
      <c r="CC7" s="67"/>
      <c r="CD7" s="67"/>
      <c r="CE7" s="67"/>
      <c r="CF7" s="67"/>
      <c r="CG7" s="67"/>
      <c r="CH7" s="67"/>
      <c r="CI7" s="67"/>
      <c r="CJ7" s="67"/>
      <c r="CK7" s="67"/>
      <c r="CL7" s="67"/>
      <c r="CM7" s="67"/>
      <c r="CN7" s="67"/>
      <c r="CO7" s="67"/>
      <c r="CP7" s="67"/>
      <c r="CQ7" s="67"/>
      <c r="CR7" s="67"/>
      <c r="CS7" s="67"/>
      <c r="CT7" s="67"/>
      <c r="CU7" s="67"/>
      <c r="CV7" s="67"/>
      <c r="CW7" s="67"/>
      <c r="CX7" s="67"/>
      <c r="CY7" s="67"/>
      <c r="CZ7" s="67"/>
      <c r="DA7" s="67"/>
      <c r="DB7" s="67"/>
      <c r="DC7" s="67"/>
      <c r="DD7" s="67"/>
      <c r="DE7" s="67"/>
      <c r="DF7" s="67"/>
      <c r="DG7" s="67"/>
      <c r="DH7" s="67"/>
      <c r="DI7" s="67"/>
      <c r="DJ7" s="67"/>
      <c r="DK7" s="67"/>
      <c r="DL7" s="67"/>
      <c r="DM7" s="67"/>
      <c r="DN7" s="67"/>
      <c r="DO7" s="67"/>
      <c r="DP7" s="67"/>
      <c r="DQ7" s="67"/>
      <c r="DR7" s="67"/>
      <c r="DS7" s="67"/>
      <c r="DT7" s="67"/>
      <c r="DU7" s="67"/>
      <c r="DV7" s="67"/>
      <c r="DW7" s="67"/>
      <c r="DX7" s="67"/>
      <c r="DY7" s="67"/>
      <c r="DZ7" s="67"/>
      <c r="EA7" s="67"/>
      <c r="EB7" s="67"/>
      <c r="EC7" s="67"/>
      <c r="ED7" s="67"/>
      <c r="EE7" s="67"/>
      <c r="EF7" s="67"/>
      <c r="EG7" s="67"/>
      <c r="EH7" s="67"/>
      <c r="EI7" s="67"/>
      <c r="EJ7" s="67"/>
      <c r="EK7" s="67"/>
      <c r="EL7" s="67"/>
      <c r="EM7" s="67"/>
      <c r="EN7" s="67"/>
      <c r="EO7" s="67"/>
      <c r="EP7" s="67"/>
      <c r="EQ7" s="67"/>
      <c r="ER7" s="67"/>
      <c r="ES7" s="67"/>
      <c r="ET7" s="67"/>
      <c r="EU7" s="67"/>
      <c r="EV7" s="67"/>
      <c r="EW7" s="67"/>
      <c r="EX7" s="67"/>
      <c r="EY7" s="67"/>
      <c r="EZ7" s="67"/>
      <c r="FA7" s="67"/>
      <c r="FB7" s="67"/>
      <c r="FC7" s="67"/>
      <c r="FD7" s="67"/>
      <c r="FE7" s="67"/>
      <c r="FF7" s="67"/>
      <c r="FG7" s="67"/>
      <c r="FH7" s="67"/>
      <c r="FI7" s="67"/>
      <c r="FJ7" s="67"/>
      <c r="FK7" s="67"/>
      <c r="FL7" s="67"/>
      <c r="FM7" s="67"/>
      <c r="FN7" s="67"/>
      <c r="FO7" s="67"/>
      <c r="FP7" s="67"/>
      <c r="FQ7" s="67"/>
      <c r="FR7" s="67"/>
      <c r="FS7" s="67"/>
      <c r="FT7" s="67"/>
      <c r="FU7" s="67"/>
      <c r="FV7" s="67"/>
      <c r="FW7" s="67"/>
      <c r="FX7" s="67"/>
      <c r="FY7" s="67"/>
      <c r="FZ7" s="67"/>
      <c r="GA7" s="67"/>
      <c r="GB7" s="67"/>
      <c r="GC7" s="67"/>
      <c r="GD7" s="67"/>
      <c r="GE7" s="67"/>
      <c r="GF7" s="67"/>
      <c r="GG7" s="67"/>
      <c r="GH7" s="67"/>
      <c r="GI7" s="67"/>
      <c r="GJ7" s="67"/>
      <c r="GK7" s="67"/>
      <c r="GL7" s="67"/>
      <c r="GM7" s="67"/>
      <c r="GN7" s="67"/>
      <c r="GO7" s="67"/>
      <c r="GP7" s="67"/>
      <c r="GQ7" s="67"/>
      <c r="GR7" s="67"/>
      <c r="GS7" s="67"/>
      <c r="GT7" s="67"/>
      <c r="GU7" s="67"/>
      <c r="GV7" s="67"/>
      <c r="GW7" s="67"/>
      <c r="GX7" s="67"/>
      <c r="GY7" s="67"/>
      <c r="GZ7" s="67"/>
      <c r="HA7" s="67"/>
      <c r="HB7" s="67"/>
      <c r="HC7" s="67"/>
      <c r="HD7" s="67"/>
      <c r="HE7" s="67"/>
      <c r="HF7" s="67"/>
      <c r="HG7" s="67"/>
      <c r="HH7" s="67"/>
      <c r="HI7" s="67"/>
      <c r="HJ7" s="67"/>
      <c r="HK7" s="67"/>
      <c r="HL7" s="67"/>
      <c r="HM7" s="67"/>
      <c r="HN7" s="67"/>
      <c r="HO7" s="67"/>
      <c r="HP7" s="67"/>
      <c r="HQ7" s="67"/>
      <c r="HR7" s="67"/>
      <c r="HS7" s="67"/>
      <c r="HT7" s="67"/>
      <c r="HU7" s="67"/>
      <c r="HV7" s="67"/>
      <c r="HW7" s="67"/>
      <c r="HX7" s="67"/>
      <c r="HY7" s="67"/>
      <c r="HZ7" s="67"/>
      <c r="IA7" s="67"/>
      <c r="IB7" s="67"/>
      <c r="IC7" s="67"/>
      <c r="ID7" s="67"/>
      <c r="IE7" s="67"/>
      <c r="IF7" s="67"/>
      <c r="IG7" s="67"/>
      <c r="IH7" s="67"/>
      <c r="II7" s="67"/>
      <c r="IJ7" s="67"/>
      <c r="IK7" s="67"/>
      <c r="IL7" s="67"/>
      <c r="IM7" s="68"/>
    </row>
    <row r="8" spans="1:247" ht="16.350000000000001" customHeight="1">
      <c r="A8" s="73"/>
      <c r="B8" s="1271"/>
      <c r="C8" s="1338"/>
      <c r="D8" s="1339"/>
      <c r="E8" s="1296"/>
      <c r="F8" s="1297"/>
      <c r="G8" s="1290"/>
      <c r="H8" s="1291"/>
      <c r="I8" s="1296"/>
      <c r="J8" s="1297"/>
      <c r="K8" s="1290"/>
      <c r="L8" s="1291"/>
      <c r="M8" s="1302"/>
      <c r="N8" s="1303"/>
      <c r="O8" s="1302"/>
      <c r="P8" s="1303"/>
      <c r="Q8" s="1302"/>
      <c r="R8" s="1303"/>
      <c r="S8" s="1302"/>
      <c r="T8" s="1303"/>
      <c r="U8" s="1302"/>
      <c r="V8" s="1303"/>
      <c r="W8" s="1302"/>
      <c r="X8" s="1303"/>
      <c r="Y8" s="1302"/>
      <c r="Z8" s="1303"/>
      <c r="AA8" s="87"/>
      <c r="AB8" s="88"/>
      <c r="AC8" s="1268"/>
      <c r="AD8" s="67"/>
      <c r="AE8"/>
      <c r="AF8" s="67"/>
      <c r="AG8" s="67"/>
      <c r="AH8" s="67"/>
      <c r="AI8" s="67"/>
      <c r="AJ8" s="67"/>
      <c r="AK8" s="67"/>
      <c r="AL8" s="67"/>
      <c r="AM8" s="67"/>
      <c r="AN8" s="67"/>
      <c r="AO8" s="67"/>
      <c r="AP8" s="67"/>
      <c r="AQ8" s="67"/>
      <c r="AR8" s="67"/>
      <c r="AS8" s="67"/>
      <c r="AT8" s="67"/>
      <c r="AU8" s="67"/>
      <c r="AV8" s="67"/>
      <c r="AW8" s="67"/>
      <c r="AX8" s="67"/>
      <c r="AY8" s="67"/>
      <c r="AZ8" s="67"/>
      <c r="BA8" s="67"/>
      <c r="BB8" s="67"/>
      <c r="BC8" s="67"/>
      <c r="BD8" s="67"/>
      <c r="BE8" s="67"/>
      <c r="BF8" s="67"/>
      <c r="BG8" s="67"/>
      <c r="BH8" s="67"/>
      <c r="BI8" s="67"/>
      <c r="BJ8" s="67"/>
      <c r="BK8" s="67"/>
      <c r="BL8" s="67"/>
      <c r="BM8" s="67"/>
      <c r="BN8" s="67"/>
      <c r="BO8" s="67"/>
      <c r="BP8" s="67"/>
      <c r="BQ8" s="67"/>
      <c r="BR8" s="67"/>
      <c r="BS8" s="67"/>
      <c r="BT8" s="67"/>
      <c r="BU8" s="67"/>
      <c r="BV8" s="67"/>
      <c r="BW8" s="67"/>
      <c r="BX8" s="67"/>
      <c r="BY8" s="67"/>
      <c r="BZ8" s="67"/>
      <c r="CA8" s="67"/>
      <c r="CB8" s="67"/>
      <c r="CC8" s="67"/>
      <c r="CD8" s="67"/>
      <c r="CE8" s="67"/>
      <c r="CF8" s="67"/>
      <c r="CG8" s="67"/>
      <c r="CH8" s="67"/>
      <c r="CI8" s="67"/>
      <c r="CJ8" s="67"/>
      <c r="CK8" s="67"/>
      <c r="CL8" s="67"/>
      <c r="CM8" s="67"/>
      <c r="CN8" s="67"/>
      <c r="CO8" s="67"/>
      <c r="CP8" s="67"/>
      <c r="CQ8" s="67"/>
      <c r="CR8" s="67"/>
      <c r="CS8" s="67"/>
      <c r="CT8" s="67"/>
      <c r="CU8" s="67"/>
      <c r="CV8" s="67"/>
      <c r="CW8" s="67"/>
      <c r="CX8" s="67"/>
      <c r="CY8" s="67"/>
      <c r="CZ8" s="67"/>
      <c r="DA8" s="67"/>
      <c r="DB8" s="67"/>
      <c r="DC8" s="67"/>
      <c r="DD8" s="67"/>
      <c r="DE8" s="67"/>
      <c r="DF8" s="67"/>
      <c r="DG8" s="67"/>
      <c r="DH8" s="67"/>
      <c r="DI8" s="67"/>
      <c r="DJ8" s="67"/>
      <c r="DK8" s="67"/>
      <c r="DL8" s="67"/>
      <c r="DM8" s="67"/>
      <c r="DN8" s="67"/>
      <c r="DO8" s="67"/>
      <c r="DP8" s="67"/>
      <c r="DQ8" s="67"/>
      <c r="DR8" s="67"/>
      <c r="DS8" s="67"/>
      <c r="DT8" s="67"/>
      <c r="DU8" s="67"/>
      <c r="DV8" s="67"/>
      <c r="DW8" s="67"/>
      <c r="DX8" s="67"/>
      <c r="DY8" s="67"/>
      <c r="DZ8" s="67"/>
      <c r="EA8" s="67"/>
      <c r="EB8" s="67"/>
      <c r="EC8" s="67"/>
      <c r="ED8" s="67"/>
      <c r="EE8" s="67"/>
      <c r="EF8" s="67"/>
      <c r="EG8" s="67"/>
      <c r="EH8" s="67"/>
      <c r="EI8" s="67"/>
      <c r="EJ8" s="67"/>
      <c r="EK8" s="67"/>
      <c r="EL8" s="67"/>
      <c r="EM8" s="67"/>
      <c r="EN8" s="67"/>
      <c r="EO8" s="67"/>
      <c r="EP8" s="67"/>
      <c r="EQ8" s="67"/>
      <c r="ER8" s="67"/>
      <c r="ES8" s="67"/>
      <c r="ET8" s="67"/>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8"/>
    </row>
    <row r="9" spans="1:247" ht="42" customHeight="1">
      <c r="A9" s="73"/>
      <c r="B9" s="1272"/>
      <c r="C9" s="1340"/>
      <c r="D9" s="1341"/>
      <c r="E9" s="1298"/>
      <c r="F9" s="1299"/>
      <c r="G9" s="1292"/>
      <c r="H9" s="1293"/>
      <c r="I9" s="1298"/>
      <c r="J9" s="1299"/>
      <c r="K9" s="1292"/>
      <c r="L9" s="1293"/>
      <c r="M9" s="1304"/>
      <c r="N9" s="1305"/>
      <c r="O9" s="1304"/>
      <c r="P9" s="1305"/>
      <c r="Q9" s="1304"/>
      <c r="R9" s="1305"/>
      <c r="S9" s="1304"/>
      <c r="T9" s="1305"/>
      <c r="U9" s="1304"/>
      <c r="V9" s="1305"/>
      <c r="W9" s="1304"/>
      <c r="X9" s="1305"/>
      <c r="Y9" s="1304"/>
      <c r="Z9" s="1305"/>
      <c r="AA9" s="1304" t="s">
        <v>377</v>
      </c>
      <c r="AB9" s="1305"/>
      <c r="AC9" s="1268"/>
      <c r="AD9" s="67"/>
      <c r="AE9" s="67"/>
      <c r="AF9"/>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c r="BI9" s="67"/>
      <c r="BJ9" s="67"/>
      <c r="BK9" s="67"/>
      <c r="BL9" s="67"/>
      <c r="BM9" s="67"/>
      <c r="BN9" s="67"/>
      <c r="BO9" s="67"/>
      <c r="BP9" s="67"/>
      <c r="BQ9" s="67"/>
      <c r="BR9" s="67"/>
      <c r="BS9" s="67"/>
      <c r="BT9" s="67"/>
      <c r="BU9" s="67"/>
      <c r="BV9" s="67"/>
      <c r="BW9" s="67"/>
      <c r="BX9" s="67"/>
      <c r="BY9" s="67"/>
      <c r="BZ9" s="67"/>
      <c r="CA9" s="67"/>
      <c r="CB9" s="67"/>
      <c r="CC9" s="67"/>
      <c r="CD9" s="67"/>
      <c r="CE9" s="67"/>
      <c r="CF9" s="67"/>
      <c r="CG9" s="67"/>
      <c r="CH9" s="67"/>
      <c r="CI9" s="67"/>
      <c r="CJ9" s="67"/>
      <c r="CK9" s="67"/>
      <c r="CL9" s="67"/>
      <c r="CM9" s="67"/>
      <c r="CN9" s="67"/>
      <c r="CO9" s="67"/>
      <c r="CP9" s="67"/>
      <c r="CQ9" s="67"/>
      <c r="CR9" s="67"/>
      <c r="CS9" s="67"/>
      <c r="CT9" s="67"/>
      <c r="CU9" s="67"/>
      <c r="CV9" s="67"/>
      <c r="CW9" s="67"/>
      <c r="CX9" s="67"/>
      <c r="CY9" s="67"/>
      <c r="CZ9" s="67"/>
      <c r="DA9" s="67"/>
      <c r="DB9" s="67"/>
      <c r="DC9" s="67"/>
      <c r="DD9" s="67"/>
      <c r="DE9" s="67"/>
      <c r="DF9" s="67"/>
      <c r="DG9" s="67"/>
      <c r="DH9" s="67"/>
      <c r="DI9" s="67"/>
      <c r="DJ9" s="67"/>
      <c r="DK9" s="67"/>
      <c r="DL9" s="67"/>
      <c r="DM9" s="67"/>
      <c r="DN9" s="67"/>
      <c r="DO9" s="67"/>
      <c r="DP9" s="67"/>
      <c r="DQ9" s="67"/>
      <c r="DR9" s="67"/>
      <c r="DS9" s="67"/>
      <c r="DT9" s="67"/>
      <c r="DU9" s="67"/>
      <c r="DV9" s="67"/>
      <c r="DW9" s="67"/>
      <c r="DX9" s="67"/>
      <c r="DY9" s="67"/>
      <c r="DZ9" s="67"/>
      <c r="EA9" s="67"/>
      <c r="EB9" s="67"/>
      <c r="EC9" s="67"/>
      <c r="ED9" s="67"/>
      <c r="EE9" s="67"/>
      <c r="EF9" s="67"/>
      <c r="EG9" s="67"/>
      <c r="EH9" s="67"/>
      <c r="EI9" s="67"/>
      <c r="EJ9" s="67"/>
      <c r="EK9" s="67"/>
      <c r="EL9" s="67"/>
      <c r="EM9" s="67"/>
      <c r="EN9" s="67"/>
      <c r="EO9" s="67"/>
      <c r="EP9" s="67"/>
      <c r="EQ9" s="67"/>
      <c r="ER9" s="67"/>
      <c r="ES9" s="67"/>
      <c r="ET9" s="67"/>
      <c r="EU9" s="67"/>
      <c r="EV9" s="67"/>
      <c r="EW9" s="67"/>
      <c r="EX9" s="67"/>
      <c r="EY9" s="67"/>
      <c r="EZ9" s="67"/>
      <c r="FA9" s="67"/>
      <c r="FB9" s="67"/>
      <c r="FC9" s="67"/>
      <c r="FD9" s="67"/>
      <c r="FE9" s="67"/>
      <c r="FF9" s="67"/>
      <c r="FG9" s="67"/>
      <c r="FH9" s="67"/>
      <c r="FI9" s="67"/>
      <c r="FJ9" s="67"/>
      <c r="FK9" s="67"/>
      <c r="FL9" s="67"/>
      <c r="FM9" s="67"/>
      <c r="FN9" s="67"/>
      <c r="FO9" s="67"/>
      <c r="FP9" s="67"/>
      <c r="FQ9" s="67"/>
      <c r="FR9" s="67"/>
      <c r="FS9" s="67"/>
      <c r="FT9" s="67"/>
      <c r="FU9" s="67"/>
      <c r="FV9" s="67"/>
      <c r="FW9" s="67"/>
      <c r="FX9" s="67"/>
      <c r="FY9" s="67"/>
      <c r="FZ9" s="67"/>
      <c r="GA9" s="67"/>
      <c r="GB9" s="67"/>
      <c r="GC9" s="67"/>
      <c r="GD9" s="67"/>
      <c r="GE9" s="67"/>
      <c r="GF9" s="67"/>
      <c r="GG9" s="67"/>
      <c r="GH9" s="67"/>
      <c r="GI9" s="67"/>
      <c r="GJ9" s="67"/>
      <c r="GK9" s="67"/>
      <c r="GL9" s="67"/>
      <c r="GM9" s="67"/>
      <c r="GN9" s="67"/>
      <c r="GO9" s="67"/>
      <c r="GP9" s="67"/>
      <c r="GQ9" s="67"/>
      <c r="GR9" s="67"/>
      <c r="GS9" s="67"/>
      <c r="GT9" s="67"/>
      <c r="GU9" s="67"/>
      <c r="GV9" s="67"/>
      <c r="GW9" s="67"/>
      <c r="GX9" s="67"/>
      <c r="GY9" s="67"/>
      <c r="GZ9" s="67"/>
      <c r="HA9" s="67"/>
      <c r="HB9" s="67"/>
      <c r="HC9" s="67"/>
      <c r="HD9" s="67"/>
      <c r="HE9" s="67"/>
      <c r="HF9" s="67"/>
      <c r="HG9" s="67"/>
      <c r="HH9" s="67"/>
      <c r="HI9" s="67"/>
      <c r="HJ9" s="67"/>
      <c r="HK9" s="67"/>
      <c r="HL9" s="67"/>
      <c r="HM9" s="67"/>
      <c r="HN9" s="67"/>
      <c r="HO9" s="67"/>
      <c r="HP9" s="67"/>
      <c r="HQ9" s="67"/>
      <c r="HR9" s="67"/>
      <c r="HS9" s="67"/>
      <c r="HT9" s="67"/>
      <c r="HU9" s="67"/>
      <c r="HV9" s="67"/>
      <c r="HW9" s="67"/>
      <c r="HX9" s="67"/>
      <c r="HY9" s="67"/>
      <c r="HZ9" s="67"/>
      <c r="IA9" s="67"/>
      <c r="IB9" s="67"/>
      <c r="IC9" s="67"/>
      <c r="ID9" s="67"/>
      <c r="IE9" s="67"/>
      <c r="IF9" s="67"/>
      <c r="IG9" s="67"/>
      <c r="IH9" s="67"/>
      <c r="II9" s="67"/>
      <c r="IJ9" s="67"/>
      <c r="IK9" s="67"/>
      <c r="IL9" s="67"/>
      <c r="IM9" s="68"/>
    </row>
    <row r="10" spans="1:247" ht="129" customHeight="1">
      <c r="A10" s="66"/>
      <c r="B10" s="92" t="s">
        <v>383</v>
      </c>
      <c r="C10" s="1306" t="s">
        <v>386</v>
      </c>
      <c r="D10" s="1307"/>
      <c r="E10" s="1309" t="s">
        <v>388</v>
      </c>
      <c r="F10" s="1309"/>
      <c r="G10" s="1334" t="s">
        <v>394</v>
      </c>
      <c r="H10" s="1334"/>
      <c r="I10" s="1413" t="s">
        <v>389</v>
      </c>
      <c r="J10" s="1413"/>
      <c r="K10" s="1412" t="s">
        <v>426</v>
      </c>
      <c r="L10" s="1412"/>
      <c r="M10" s="1335" t="s">
        <v>387</v>
      </c>
      <c r="N10" s="1335"/>
      <c r="O10" s="1414" t="s">
        <v>390</v>
      </c>
      <c r="P10" s="1414"/>
      <c r="Q10" s="1415" t="s">
        <v>391</v>
      </c>
      <c r="R10" s="1415"/>
      <c r="S10" s="1416" t="s">
        <v>392</v>
      </c>
      <c r="T10" s="1416"/>
      <c r="U10" s="1417" t="s">
        <v>458</v>
      </c>
      <c r="V10" s="1418"/>
      <c r="W10" s="1419" t="s">
        <v>444</v>
      </c>
      <c r="X10" s="1420"/>
      <c r="Y10" s="1421" t="s">
        <v>449</v>
      </c>
      <c r="Z10" s="1422"/>
      <c r="AA10" s="1356" t="s">
        <v>393</v>
      </c>
      <c r="AB10" s="1357"/>
      <c r="AC10" s="1268"/>
      <c r="AD10"/>
      <c r="AE10"/>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8"/>
    </row>
    <row r="11" spans="1:247" ht="288.75" customHeight="1">
      <c r="A11" s="66"/>
      <c r="B11" s="93" t="s">
        <v>385</v>
      </c>
      <c r="C11" s="1306" t="s">
        <v>412</v>
      </c>
      <c r="D11" s="1308"/>
      <c r="E11" s="1342" t="s">
        <v>416</v>
      </c>
      <c r="F11" s="1343"/>
      <c r="G11" s="1344" t="s">
        <v>419</v>
      </c>
      <c r="H11" s="1345"/>
      <c r="I11" s="1346" t="s">
        <v>422</v>
      </c>
      <c r="J11" s="1347"/>
      <c r="K11" s="1348" t="s">
        <v>427</v>
      </c>
      <c r="L11" s="1349"/>
      <c r="M11" s="1350" t="s">
        <v>431</v>
      </c>
      <c r="N11" s="1351"/>
      <c r="O11" s="1352" t="s">
        <v>435</v>
      </c>
      <c r="P11" s="1353"/>
      <c r="Q11" s="1354" t="s">
        <v>437</v>
      </c>
      <c r="R11" s="1355"/>
      <c r="S11" s="1423" t="s">
        <v>441</v>
      </c>
      <c r="T11" s="1424"/>
      <c r="U11" s="1417" t="s">
        <v>459</v>
      </c>
      <c r="V11" s="1418"/>
      <c r="W11" s="1419" t="s">
        <v>445</v>
      </c>
      <c r="X11" s="1420"/>
      <c r="Y11" s="1421" t="s">
        <v>450</v>
      </c>
      <c r="Z11" s="1422"/>
      <c r="AA11" s="1356" t="s">
        <v>454</v>
      </c>
      <c r="AB11" s="1357"/>
      <c r="AC11" s="1268"/>
      <c r="AD11" s="67"/>
      <c r="AE11"/>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c r="CG11" s="67"/>
      <c r="CH11" s="67"/>
      <c r="CI11" s="67"/>
      <c r="CJ11" s="67"/>
      <c r="CK11" s="67"/>
      <c r="CL11" s="67"/>
      <c r="CM11" s="67"/>
      <c r="CN11" s="67"/>
      <c r="CO11" s="67"/>
      <c r="CP11" s="67"/>
      <c r="CQ11" s="67"/>
      <c r="CR11" s="67"/>
      <c r="CS11" s="67"/>
      <c r="CT11" s="67"/>
      <c r="CU11" s="67"/>
      <c r="CV11" s="67"/>
      <c r="CW11" s="67"/>
      <c r="CX11" s="67"/>
      <c r="CY11" s="67"/>
      <c r="CZ11" s="67"/>
      <c r="DA11" s="67"/>
      <c r="DB11" s="67"/>
      <c r="DC11" s="67"/>
      <c r="DD11" s="67"/>
      <c r="DE11" s="67"/>
      <c r="DF11" s="67"/>
      <c r="DG11" s="67"/>
      <c r="DH11" s="67"/>
      <c r="DI11" s="67"/>
      <c r="DJ11" s="67"/>
      <c r="DK11" s="67"/>
      <c r="DL11" s="67"/>
      <c r="DM11" s="67"/>
      <c r="DN11" s="67"/>
      <c r="DO11" s="67"/>
      <c r="DP11" s="67"/>
      <c r="DQ11" s="67"/>
      <c r="DR11" s="67"/>
      <c r="DS11" s="67"/>
      <c r="DT11" s="67"/>
      <c r="DU11" s="67"/>
      <c r="DV11" s="67"/>
      <c r="DW11" s="67"/>
      <c r="DX11" s="67"/>
      <c r="DY11" s="67"/>
      <c r="DZ11" s="67"/>
      <c r="EA11" s="67"/>
      <c r="EB11" s="67"/>
      <c r="EC11" s="67"/>
      <c r="ED11" s="67"/>
      <c r="EE11" s="67"/>
      <c r="EF11" s="67"/>
      <c r="EG11" s="67"/>
      <c r="EH11" s="67"/>
      <c r="EI11" s="67"/>
      <c r="EJ11" s="67"/>
      <c r="EK11" s="67"/>
      <c r="EL11" s="67"/>
      <c r="EM11" s="67"/>
      <c r="EN11" s="67"/>
      <c r="EO11" s="67"/>
      <c r="EP11" s="67"/>
      <c r="EQ11" s="67"/>
      <c r="ER11" s="67"/>
      <c r="ES11" s="67"/>
      <c r="ET11" s="67"/>
      <c r="EU11" s="67"/>
      <c r="EV11" s="67"/>
      <c r="EW11" s="67"/>
      <c r="EX11" s="67"/>
      <c r="EY11" s="67"/>
      <c r="EZ11" s="67"/>
      <c r="FA11" s="67"/>
      <c r="FB11" s="67"/>
      <c r="FC11" s="67"/>
      <c r="FD11" s="67"/>
      <c r="FE11" s="67"/>
      <c r="FF11" s="67"/>
      <c r="FG11" s="67"/>
      <c r="FH11" s="67"/>
      <c r="FI11" s="67"/>
      <c r="FJ11" s="67"/>
      <c r="FK11" s="67"/>
      <c r="FL11" s="67"/>
      <c r="FM11" s="67"/>
      <c r="FN11" s="67"/>
      <c r="FO11" s="67"/>
      <c r="FP11" s="67"/>
      <c r="FQ11" s="67"/>
      <c r="FR11" s="67"/>
      <c r="FS11" s="67"/>
      <c r="FT11" s="67"/>
      <c r="FU11" s="67"/>
      <c r="FV11" s="67"/>
      <c r="FW11" s="67"/>
      <c r="FX11" s="67"/>
      <c r="FY11" s="67"/>
      <c r="FZ11" s="67"/>
      <c r="GA11" s="67"/>
      <c r="GB11" s="67"/>
      <c r="GC11" s="67"/>
      <c r="GD11" s="67"/>
      <c r="GE11" s="67"/>
      <c r="GF11" s="67"/>
      <c r="GG11" s="67"/>
      <c r="GH11" s="67"/>
      <c r="GI11" s="67"/>
      <c r="GJ11" s="67"/>
      <c r="GK11" s="67"/>
      <c r="GL11" s="67"/>
      <c r="GM11" s="67"/>
      <c r="GN11" s="67"/>
      <c r="GO11" s="67"/>
      <c r="GP11" s="67"/>
      <c r="GQ11" s="67"/>
      <c r="GR11" s="67"/>
      <c r="GS11" s="67"/>
      <c r="GT11" s="67"/>
      <c r="GU11" s="67"/>
      <c r="GV11" s="67"/>
      <c r="GW11" s="67"/>
      <c r="GX11" s="67"/>
      <c r="GY11" s="67"/>
      <c r="GZ11" s="67"/>
      <c r="HA11" s="67"/>
      <c r="HB11" s="67"/>
      <c r="HC11" s="67"/>
      <c r="HD11" s="67"/>
      <c r="HE11" s="67"/>
      <c r="HF11" s="67"/>
      <c r="HG11" s="67"/>
      <c r="HH11" s="67"/>
      <c r="HI11" s="67"/>
      <c r="HJ11" s="67"/>
      <c r="HK11" s="67"/>
      <c r="HL11" s="67"/>
      <c r="HM11" s="67"/>
      <c r="HN11" s="67"/>
      <c r="HO11" s="67"/>
      <c r="HP11" s="67"/>
      <c r="HQ11" s="67"/>
      <c r="HR11" s="67"/>
      <c r="HS11" s="67"/>
      <c r="HT11" s="67"/>
      <c r="HU11" s="67"/>
      <c r="HV11" s="67"/>
      <c r="HW11" s="67"/>
      <c r="HX11" s="67"/>
      <c r="HY11" s="67"/>
      <c r="HZ11" s="67"/>
      <c r="IA11" s="67"/>
      <c r="IB11" s="67"/>
      <c r="IC11" s="67"/>
      <c r="ID11" s="67"/>
      <c r="IE11" s="67"/>
      <c r="IF11" s="67"/>
      <c r="IG11" s="67"/>
      <c r="IH11" s="67"/>
      <c r="II11" s="67"/>
      <c r="IJ11" s="67"/>
      <c r="IK11" s="67"/>
      <c r="IL11" s="67"/>
      <c r="IM11" s="68"/>
    </row>
    <row r="12" spans="1:247" s="112" customFormat="1" ht="95.25" customHeight="1">
      <c r="A12" s="109"/>
      <c r="B12" s="1332" t="s">
        <v>384</v>
      </c>
      <c r="C12" s="1387" t="s">
        <v>413</v>
      </c>
      <c r="D12" s="1387"/>
      <c r="E12" s="1282" t="s">
        <v>417</v>
      </c>
      <c r="F12" s="1283"/>
      <c r="G12" s="1286" t="s">
        <v>420</v>
      </c>
      <c r="H12" s="1287"/>
      <c r="I12" s="1375" t="s">
        <v>413</v>
      </c>
      <c r="J12" s="1376"/>
      <c r="K12" s="1377" t="s">
        <v>428</v>
      </c>
      <c r="L12" s="1378"/>
      <c r="M12" s="1379" t="s">
        <v>432</v>
      </c>
      <c r="N12" s="1380"/>
      <c r="O12" s="1276" t="s">
        <v>417</v>
      </c>
      <c r="P12" s="1277"/>
      <c r="Q12" s="1278" t="s">
        <v>440</v>
      </c>
      <c r="R12" s="1279"/>
      <c r="S12" s="1280" t="s">
        <v>442</v>
      </c>
      <c r="T12" s="1281"/>
      <c r="U12" s="1282" t="s">
        <v>460</v>
      </c>
      <c r="V12" s="1283"/>
      <c r="W12" s="1284" t="s">
        <v>446</v>
      </c>
      <c r="X12" s="1285"/>
      <c r="Y12" s="1366" t="s">
        <v>451</v>
      </c>
      <c r="Z12" s="1367"/>
      <c r="AA12" s="1310" t="s">
        <v>457</v>
      </c>
      <c r="AB12" s="1311"/>
      <c r="AC12" s="1268"/>
      <c r="AD12" s="110"/>
      <c r="AE12" s="110"/>
      <c r="AF12" s="110"/>
      <c r="AG12" s="110"/>
      <c r="AH12" s="110"/>
      <c r="AI12" s="110"/>
      <c r="AJ12" s="110"/>
      <c r="AK12" s="110"/>
      <c r="AL12" s="110"/>
      <c r="AM12" s="110"/>
      <c r="AN12" s="110"/>
      <c r="AO12" s="110"/>
      <c r="AP12" s="110"/>
      <c r="AQ12" s="110"/>
      <c r="AR12" s="110"/>
      <c r="AS12" s="110"/>
      <c r="AT12" s="110"/>
      <c r="AU12" s="110"/>
      <c r="AV12" s="110"/>
      <c r="AW12" s="110"/>
      <c r="AX12" s="110"/>
      <c r="AY12" s="110"/>
      <c r="AZ12" s="110"/>
      <c r="BA12" s="110"/>
      <c r="BB12" s="110"/>
      <c r="BC12" s="110"/>
      <c r="BD12" s="110"/>
      <c r="BE12" s="110"/>
      <c r="BF12" s="110"/>
      <c r="BG12" s="110"/>
      <c r="BH12" s="110"/>
      <c r="BI12" s="110"/>
      <c r="BJ12" s="110"/>
      <c r="BK12" s="110"/>
      <c r="BL12" s="110"/>
      <c r="BM12" s="110"/>
      <c r="BN12" s="110"/>
      <c r="BO12" s="110"/>
      <c r="BP12" s="110"/>
      <c r="BQ12" s="110"/>
      <c r="BR12" s="110"/>
      <c r="BS12" s="110"/>
      <c r="BT12" s="110"/>
      <c r="BU12" s="110"/>
      <c r="BV12" s="110"/>
      <c r="BW12" s="110"/>
      <c r="BX12" s="110"/>
      <c r="BY12" s="110"/>
      <c r="BZ12" s="110"/>
      <c r="CA12" s="110"/>
      <c r="CB12" s="110"/>
      <c r="CC12" s="110"/>
      <c r="CD12" s="110"/>
      <c r="CE12" s="110"/>
      <c r="CF12" s="110"/>
      <c r="CG12" s="110"/>
      <c r="CH12" s="110"/>
      <c r="CI12" s="110"/>
      <c r="CJ12" s="110"/>
      <c r="CK12" s="110"/>
      <c r="CL12" s="110"/>
      <c r="CM12" s="110"/>
      <c r="CN12" s="110"/>
      <c r="CO12" s="110"/>
      <c r="CP12" s="110"/>
      <c r="CQ12" s="110"/>
      <c r="CR12" s="110"/>
      <c r="CS12" s="110"/>
      <c r="CT12" s="110"/>
      <c r="CU12" s="110"/>
      <c r="CV12" s="110"/>
      <c r="CW12" s="110"/>
      <c r="CX12" s="110"/>
      <c r="CY12" s="110"/>
      <c r="CZ12" s="110"/>
      <c r="DA12" s="110"/>
      <c r="DB12" s="110"/>
      <c r="DC12" s="110"/>
      <c r="DD12" s="110"/>
      <c r="DE12" s="110"/>
      <c r="DF12" s="110"/>
      <c r="DG12" s="110"/>
      <c r="DH12" s="110"/>
      <c r="DI12" s="110"/>
      <c r="DJ12" s="110"/>
      <c r="DK12" s="110"/>
      <c r="DL12" s="110"/>
      <c r="DM12" s="110"/>
      <c r="DN12" s="110"/>
      <c r="DO12" s="110"/>
      <c r="DP12" s="110"/>
      <c r="DQ12" s="110"/>
      <c r="DR12" s="110"/>
      <c r="DS12" s="110"/>
      <c r="DT12" s="110"/>
      <c r="DU12" s="110"/>
      <c r="DV12" s="110"/>
      <c r="DW12" s="110"/>
      <c r="DX12" s="110"/>
      <c r="DY12" s="110"/>
      <c r="DZ12" s="110"/>
      <c r="EA12" s="110"/>
      <c r="EB12" s="110"/>
      <c r="EC12" s="110"/>
      <c r="ED12" s="110"/>
      <c r="EE12" s="110"/>
      <c r="EF12" s="110"/>
      <c r="EG12" s="110"/>
      <c r="EH12" s="110"/>
      <c r="EI12" s="110"/>
      <c r="EJ12" s="110"/>
      <c r="EK12" s="110"/>
      <c r="EL12" s="110"/>
      <c r="EM12" s="110"/>
      <c r="EN12" s="110"/>
      <c r="EO12" s="110"/>
      <c r="EP12" s="110"/>
      <c r="EQ12" s="110"/>
      <c r="ER12" s="110"/>
      <c r="ES12" s="110"/>
      <c r="ET12" s="110"/>
      <c r="EU12" s="110"/>
      <c r="EV12" s="110"/>
      <c r="EW12" s="110"/>
      <c r="EX12" s="110"/>
      <c r="EY12" s="110"/>
      <c r="EZ12" s="110"/>
      <c r="FA12" s="110"/>
      <c r="FB12" s="110"/>
      <c r="FC12" s="110"/>
      <c r="FD12" s="110"/>
      <c r="FE12" s="110"/>
      <c r="FF12" s="110"/>
      <c r="FG12" s="110"/>
      <c r="FH12" s="110"/>
      <c r="FI12" s="110"/>
      <c r="FJ12" s="110"/>
      <c r="FK12" s="110"/>
      <c r="FL12" s="110"/>
      <c r="FM12" s="110"/>
      <c r="FN12" s="110"/>
      <c r="FO12" s="110"/>
      <c r="FP12" s="110"/>
      <c r="FQ12" s="110"/>
      <c r="FR12" s="110"/>
      <c r="FS12" s="110"/>
      <c r="FT12" s="110"/>
      <c r="FU12" s="110"/>
      <c r="FV12" s="110"/>
      <c r="FW12" s="110"/>
      <c r="FX12" s="110"/>
      <c r="FY12" s="110"/>
      <c r="FZ12" s="110"/>
      <c r="GA12" s="110"/>
      <c r="GB12" s="110"/>
      <c r="GC12" s="110"/>
      <c r="GD12" s="110"/>
      <c r="GE12" s="110"/>
      <c r="GF12" s="110"/>
      <c r="GG12" s="110"/>
      <c r="GH12" s="110"/>
      <c r="GI12" s="110"/>
      <c r="GJ12" s="110"/>
      <c r="GK12" s="110"/>
      <c r="GL12" s="110"/>
      <c r="GM12" s="110"/>
      <c r="GN12" s="110"/>
      <c r="GO12" s="110"/>
      <c r="GP12" s="110"/>
      <c r="GQ12" s="110"/>
      <c r="GR12" s="110"/>
      <c r="GS12" s="110"/>
      <c r="GT12" s="110"/>
      <c r="GU12" s="110"/>
      <c r="GV12" s="110"/>
      <c r="GW12" s="110"/>
      <c r="GX12" s="110"/>
      <c r="GY12" s="110"/>
      <c r="GZ12" s="110"/>
      <c r="HA12" s="110"/>
      <c r="HB12" s="110"/>
      <c r="HC12" s="110"/>
      <c r="HD12" s="110"/>
      <c r="HE12" s="110"/>
      <c r="HF12" s="110"/>
      <c r="HG12" s="110"/>
      <c r="HH12" s="110"/>
      <c r="HI12" s="110"/>
      <c r="HJ12" s="110"/>
      <c r="HK12" s="110"/>
      <c r="HL12" s="110"/>
      <c r="HM12" s="110"/>
      <c r="HN12" s="110"/>
      <c r="HO12" s="110"/>
      <c r="HP12" s="110"/>
      <c r="HQ12" s="110"/>
      <c r="HR12" s="110"/>
      <c r="HS12" s="110"/>
      <c r="HT12" s="110"/>
      <c r="HU12" s="110"/>
      <c r="HV12" s="110"/>
      <c r="HW12" s="110"/>
      <c r="HX12" s="110"/>
      <c r="HY12" s="110"/>
      <c r="HZ12" s="110"/>
      <c r="IA12" s="110"/>
      <c r="IB12" s="110"/>
      <c r="IC12" s="110"/>
      <c r="ID12" s="110"/>
      <c r="IE12" s="110"/>
      <c r="IF12" s="110"/>
      <c r="IG12" s="110"/>
      <c r="IH12" s="110"/>
      <c r="II12" s="110"/>
      <c r="IJ12" s="110"/>
      <c r="IK12" s="110"/>
      <c r="IL12" s="110"/>
      <c r="IM12" s="111"/>
    </row>
    <row r="13" spans="1:247" s="112" customFormat="1" ht="201" customHeight="1">
      <c r="A13" s="109"/>
      <c r="B13" s="1332"/>
      <c r="C13" s="1390" t="s">
        <v>414</v>
      </c>
      <c r="D13" s="1391"/>
      <c r="E13" s="1282" t="s">
        <v>418</v>
      </c>
      <c r="F13" s="1283"/>
      <c r="G13" s="1286" t="s">
        <v>421</v>
      </c>
      <c r="H13" s="1287"/>
      <c r="I13" s="1375" t="s">
        <v>424</v>
      </c>
      <c r="J13" s="1376"/>
      <c r="K13" s="1408" t="s">
        <v>430</v>
      </c>
      <c r="L13" s="1409"/>
      <c r="M13" s="1410" t="s">
        <v>433</v>
      </c>
      <c r="N13" s="1411"/>
      <c r="O13" s="1276" t="s">
        <v>436</v>
      </c>
      <c r="P13" s="1277"/>
      <c r="Q13" s="1381" t="s">
        <v>438</v>
      </c>
      <c r="R13" s="1382"/>
      <c r="S13" s="1383" t="s">
        <v>443</v>
      </c>
      <c r="T13" s="1384"/>
      <c r="U13" s="1282" t="s">
        <v>461</v>
      </c>
      <c r="V13" s="1283"/>
      <c r="W13" s="1425" t="s">
        <v>447</v>
      </c>
      <c r="X13" s="1426"/>
      <c r="Y13" s="1366" t="s">
        <v>452</v>
      </c>
      <c r="Z13" s="1367"/>
      <c r="AA13" s="1310" t="s">
        <v>455</v>
      </c>
      <c r="AB13" s="1311"/>
      <c r="AC13" s="1268"/>
      <c r="AD13" s="110"/>
      <c r="AE13" s="110"/>
      <c r="AF13" s="110"/>
      <c r="AG13" s="110"/>
      <c r="AH13" s="110"/>
      <c r="AI13" s="110"/>
      <c r="AJ13" s="110"/>
      <c r="AK13" s="110"/>
      <c r="AL13" s="110"/>
      <c r="AM13" s="110"/>
      <c r="AN13" s="110"/>
      <c r="AO13" s="110"/>
      <c r="AP13" s="110"/>
      <c r="AQ13" s="110"/>
      <c r="AR13" s="110"/>
      <c r="AS13" s="110"/>
      <c r="AT13" s="110"/>
      <c r="AU13" s="110"/>
      <c r="AV13" s="110"/>
      <c r="AW13" s="110"/>
      <c r="AX13" s="110"/>
      <c r="AY13" s="110"/>
      <c r="AZ13" s="110"/>
      <c r="BA13" s="110"/>
      <c r="BB13" s="110"/>
      <c r="BC13" s="110"/>
      <c r="BD13" s="110"/>
      <c r="BE13" s="110"/>
      <c r="BF13" s="110"/>
      <c r="BG13" s="110"/>
      <c r="BH13" s="110"/>
      <c r="BI13" s="110"/>
      <c r="BJ13" s="110"/>
      <c r="BK13" s="110"/>
      <c r="BL13" s="110"/>
      <c r="BM13" s="110"/>
      <c r="BN13" s="110"/>
      <c r="BO13" s="110"/>
      <c r="BP13" s="110"/>
      <c r="BQ13" s="110"/>
      <c r="BR13" s="110"/>
      <c r="BS13" s="110"/>
      <c r="BT13" s="110"/>
      <c r="BU13" s="110"/>
      <c r="BV13" s="110"/>
      <c r="BW13" s="110"/>
      <c r="BX13" s="110"/>
      <c r="BY13" s="110"/>
      <c r="BZ13" s="110"/>
      <c r="CA13" s="110"/>
      <c r="CB13" s="110"/>
      <c r="CC13" s="110"/>
      <c r="CD13" s="110"/>
      <c r="CE13" s="110"/>
      <c r="CF13" s="110"/>
      <c r="CG13" s="110"/>
      <c r="CH13" s="110"/>
      <c r="CI13" s="110"/>
      <c r="CJ13" s="110"/>
      <c r="CK13" s="110"/>
      <c r="CL13" s="110"/>
      <c r="CM13" s="110"/>
      <c r="CN13" s="110"/>
      <c r="CO13" s="110"/>
      <c r="CP13" s="110"/>
      <c r="CQ13" s="110"/>
      <c r="CR13" s="110"/>
      <c r="CS13" s="110"/>
      <c r="CT13" s="110"/>
      <c r="CU13" s="110"/>
      <c r="CV13" s="110"/>
      <c r="CW13" s="110"/>
      <c r="CX13" s="110"/>
      <c r="CY13" s="110"/>
      <c r="CZ13" s="110"/>
      <c r="DA13" s="110"/>
      <c r="DB13" s="110"/>
      <c r="DC13" s="110"/>
      <c r="DD13" s="110"/>
      <c r="DE13" s="110"/>
      <c r="DF13" s="110"/>
      <c r="DG13" s="110"/>
      <c r="DH13" s="110"/>
      <c r="DI13" s="110"/>
      <c r="DJ13" s="110"/>
      <c r="DK13" s="110"/>
      <c r="DL13" s="110"/>
      <c r="DM13" s="110"/>
      <c r="DN13" s="110"/>
      <c r="DO13" s="110"/>
      <c r="DP13" s="110"/>
      <c r="DQ13" s="110"/>
      <c r="DR13" s="110"/>
      <c r="DS13" s="110"/>
      <c r="DT13" s="110"/>
      <c r="DU13" s="110"/>
      <c r="DV13" s="110"/>
      <c r="DW13" s="110"/>
      <c r="DX13" s="110"/>
      <c r="DY13" s="110"/>
      <c r="DZ13" s="110"/>
      <c r="EA13" s="110"/>
      <c r="EB13" s="110"/>
      <c r="EC13" s="110"/>
      <c r="ED13" s="110"/>
      <c r="EE13" s="110"/>
      <c r="EF13" s="110"/>
      <c r="EG13" s="110"/>
      <c r="EH13" s="110"/>
      <c r="EI13" s="110"/>
      <c r="EJ13" s="110"/>
      <c r="EK13" s="110"/>
      <c r="EL13" s="110"/>
      <c r="EM13" s="110"/>
      <c r="EN13" s="110"/>
      <c r="EO13" s="110"/>
      <c r="EP13" s="110"/>
      <c r="EQ13" s="110"/>
      <c r="ER13" s="110"/>
      <c r="ES13" s="110"/>
      <c r="ET13" s="110"/>
      <c r="EU13" s="110"/>
      <c r="EV13" s="110"/>
      <c r="EW13" s="110"/>
      <c r="EX13" s="110"/>
      <c r="EY13" s="110"/>
      <c r="EZ13" s="110"/>
      <c r="FA13" s="110"/>
      <c r="FB13" s="110"/>
      <c r="FC13" s="110"/>
      <c r="FD13" s="110"/>
      <c r="FE13" s="110"/>
      <c r="FF13" s="110"/>
      <c r="FG13" s="110"/>
      <c r="FH13" s="110"/>
      <c r="FI13" s="110"/>
      <c r="FJ13" s="110"/>
      <c r="FK13" s="110"/>
      <c r="FL13" s="110"/>
      <c r="FM13" s="110"/>
      <c r="FN13" s="110"/>
      <c r="FO13" s="110"/>
      <c r="FP13" s="110"/>
      <c r="FQ13" s="110"/>
      <c r="FR13" s="110"/>
      <c r="FS13" s="110"/>
      <c r="FT13" s="110"/>
      <c r="FU13" s="110"/>
      <c r="FV13" s="110"/>
      <c r="FW13" s="110"/>
      <c r="FX13" s="110"/>
      <c r="FY13" s="110"/>
      <c r="FZ13" s="110"/>
      <c r="GA13" s="110"/>
      <c r="GB13" s="110"/>
      <c r="GC13" s="110"/>
      <c r="GD13" s="110"/>
      <c r="GE13" s="110"/>
      <c r="GF13" s="110"/>
      <c r="GG13" s="110"/>
      <c r="GH13" s="110"/>
      <c r="GI13" s="110"/>
      <c r="GJ13" s="110"/>
      <c r="GK13" s="110"/>
      <c r="GL13" s="110"/>
      <c r="GM13" s="110"/>
      <c r="GN13" s="110"/>
      <c r="GO13" s="110"/>
      <c r="GP13" s="110"/>
      <c r="GQ13" s="110"/>
      <c r="GR13" s="110"/>
      <c r="GS13" s="110"/>
      <c r="GT13" s="110"/>
      <c r="GU13" s="110"/>
      <c r="GV13" s="110"/>
      <c r="GW13" s="110"/>
      <c r="GX13" s="110"/>
      <c r="GY13" s="110"/>
      <c r="GZ13" s="110"/>
      <c r="HA13" s="110"/>
      <c r="HB13" s="110"/>
      <c r="HC13" s="110"/>
      <c r="HD13" s="110"/>
      <c r="HE13" s="110"/>
      <c r="HF13" s="110"/>
      <c r="HG13" s="110"/>
      <c r="HH13" s="110"/>
      <c r="HI13" s="110"/>
      <c r="HJ13" s="110"/>
      <c r="HK13" s="110"/>
      <c r="HL13" s="110"/>
      <c r="HM13" s="110"/>
      <c r="HN13" s="110"/>
      <c r="HO13" s="110"/>
      <c r="HP13" s="110"/>
      <c r="HQ13" s="110"/>
      <c r="HR13" s="110"/>
      <c r="HS13" s="110"/>
      <c r="HT13" s="110"/>
      <c r="HU13" s="110"/>
      <c r="HV13" s="110"/>
      <c r="HW13" s="110"/>
      <c r="HX13" s="110"/>
      <c r="HY13" s="110"/>
      <c r="HZ13" s="110"/>
      <c r="IA13" s="110"/>
      <c r="IB13" s="110"/>
      <c r="IC13" s="110"/>
      <c r="ID13" s="110"/>
      <c r="IE13" s="110"/>
      <c r="IF13" s="110"/>
      <c r="IG13" s="110"/>
      <c r="IH13" s="110"/>
      <c r="II13" s="110"/>
      <c r="IJ13" s="110"/>
      <c r="IK13" s="110"/>
      <c r="IL13" s="110"/>
      <c r="IM13" s="111"/>
    </row>
    <row r="14" spans="1:247" s="112" customFormat="1" ht="179.25" customHeight="1">
      <c r="A14" s="109"/>
      <c r="B14" s="1333"/>
      <c r="C14" s="1387" t="s">
        <v>415</v>
      </c>
      <c r="D14" s="1387"/>
      <c r="E14" s="1282"/>
      <c r="F14" s="1283"/>
      <c r="G14" s="1373"/>
      <c r="H14" s="1374"/>
      <c r="I14" s="1375" t="s">
        <v>423</v>
      </c>
      <c r="J14" s="1376"/>
      <c r="K14" s="1377" t="s">
        <v>429</v>
      </c>
      <c r="L14" s="1378"/>
      <c r="M14" s="1379" t="s">
        <v>434</v>
      </c>
      <c r="N14" s="1380"/>
      <c r="O14" s="1371"/>
      <c r="P14" s="1372"/>
      <c r="Q14" s="1278" t="s">
        <v>439</v>
      </c>
      <c r="R14" s="1279"/>
      <c r="S14" s="1280"/>
      <c r="T14" s="1281"/>
      <c r="U14" s="1282" t="s">
        <v>462</v>
      </c>
      <c r="V14" s="1283"/>
      <c r="W14" s="1284" t="s">
        <v>448</v>
      </c>
      <c r="X14" s="1285"/>
      <c r="Y14" s="1366" t="s">
        <v>453</v>
      </c>
      <c r="Z14" s="1367"/>
      <c r="AA14" s="1310" t="s">
        <v>456</v>
      </c>
      <c r="AB14" s="1311"/>
      <c r="AC14" s="1268"/>
      <c r="AD14" s="110"/>
      <c r="AE14" s="110"/>
      <c r="AF14" s="32"/>
      <c r="AG14" s="110"/>
      <c r="AH14" s="110"/>
      <c r="AI14" s="110"/>
      <c r="AJ14" s="110"/>
      <c r="AK14" s="110"/>
      <c r="AL14" s="110"/>
      <c r="AM14" s="110"/>
      <c r="AN14" s="110"/>
      <c r="AO14" s="110"/>
      <c r="AP14" s="110"/>
      <c r="AQ14" s="110"/>
      <c r="AR14" s="110"/>
      <c r="AS14" s="110"/>
      <c r="AT14" s="110"/>
      <c r="AU14" s="110"/>
      <c r="AV14" s="110"/>
      <c r="AW14" s="110"/>
      <c r="AX14" s="110"/>
      <c r="AY14" s="110"/>
      <c r="AZ14" s="110"/>
      <c r="BA14" s="110"/>
      <c r="BB14" s="110"/>
      <c r="BC14" s="110"/>
      <c r="BD14" s="110"/>
      <c r="BE14" s="110"/>
      <c r="BF14" s="110"/>
      <c r="BG14" s="110"/>
      <c r="BH14" s="110"/>
      <c r="BI14" s="110"/>
      <c r="BJ14" s="110"/>
      <c r="BK14" s="110"/>
      <c r="BL14" s="110"/>
      <c r="BM14" s="110"/>
      <c r="BN14" s="110"/>
      <c r="BO14" s="110"/>
      <c r="BP14" s="110"/>
      <c r="BQ14" s="110"/>
      <c r="BR14" s="110"/>
      <c r="BS14" s="110"/>
      <c r="BT14" s="110"/>
      <c r="BU14" s="110"/>
      <c r="BV14" s="110"/>
      <c r="BW14" s="110"/>
      <c r="BX14" s="110"/>
      <c r="BY14" s="110"/>
      <c r="BZ14" s="110"/>
      <c r="CA14" s="110"/>
      <c r="CB14" s="110"/>
      <c r="CC14" s="110"/>
      <c r="CD14" s="110"/>
      <c r="CE14" s="110"/>
      <c r="CF14" s="110"/>
      <c r="CG14" s="110"/>
      <c r="CH14" s="110"/>
      <c r="CI14" s="110"/>
      <c r="CJ14" s="110"/>
      <c r="CK14" s="110"/>
      <c r="CL14" s="110"/>
      <c r="CM14" s="110"/>
      <c r="CN14" s="110"/>
      <c r="CO14" s="110"/>
      <c r="CP14" s="110"/>
      <c r="CQ14" s="110"/>
      <c r="CR14" s="110"/>
      <c r="CS14" s="110"/>
      <c r="CT14" s="110"/>
      <c r="CU14" s="110"/>
      <c r="CV14" s="110"/>
      <c r="CW14" s="110"/>
      <c r="CX14" s="110"/>
      <c r="CY14" s="110"/>
      <c r="CZ14" s="110"/>
      <c r="DA14" s="110"/>
      <c r="DB14" s="110"/>
      <c r="DC14" s="110"/>
      <c r="DD14" s="110"/>
      <c r="DE14" s="110"/>
      <c r="DF14" s="110"/>
      <c r="DG14" s="110"/>
      <c r="DH14" s="110"/>
      <c r="DI14" s="110"/>
      <c r="DJ14" s="110"/>
      <c r="DK14" s="110"/>
      <c r="DL14" s="110"/>
      <c r="DM14" s="110"/>
      <c r="DN14" s="110"/>
      <c r="DO14" s="110"/>
      <c r="DP14" s="110"/>
      <c r="DQ14" s="110"/>
      <c r="DR14" s="110"/>
      <c r="DS14" s="110"/>
      <c r="DT14" s="110"/>
      <c r="DU14" s="110"/>
      <c r="DV14" s="110"/>
      <c r="DW14" s="110"/>
      <c r="DX14" s="110"/>
      <c r="DY14" s="110"/>
      <c r="DZ14" s="110"/>
      <c r="EA14" s="110"/>
      <c r="EB14" s="110"/>
      <c r="EC14" s="110"/>
      <c r="ED14" s="110"/>
      <c r="EE14" s="110"/>
      <c r="EF14" s="110"/>
      <c r="EG14" s="110"/>
      <c r="EH14" s="110"/>
      <c r="EI14" s="110"/>
      <c r="EJ14" s="110"/>
      <c r="EK14" s="110"/>
      <c r="EL14" s="110"/>
      <c r="EM14" s="110"/>
      <c r="EN14" s="110"/>
      <c r="EO14" s="110"/>
      <c r="EP14" s="110"/>
      <c r="EQ14" s="110"/>
      <c r="ER14" s="110"/>
      <c r="ES14" s="110"/>
      <c r="ET14" s="110"/>
      <c r="EU14" s="110"/>
      <c r="EV14" s="110"/>
      <c r="EW14" s="110"/>
      <c r="EX14" s="110"/>
      <c r="EY14" s="110"/>
      <c r="EZ14" s="110"/>
      <c r="FA14" s="110"/>
      <c r="FB14" s="110"/>
      <c r="FC14" s="110"/>
      <c r="FD14" s="110"/>
      <c r="FE14" s="110"/>
      <c r="FF14" s="110"/>
      <c r="FG14" s="110"/>
      <c r="FH14" s="110"/>
      <c r="FI14" s="110"/>
      <c r="FJ14" s="110"/>
      <c r="FK14" s="110"/>
      <c r="FL14" s="110"/>
      <c r="FM14" s="110"/>
      <c r="FN14" s="110"/>
      <c r="FO14" s="110"/>
      <c r="FP14" s="110"/>
      <c r="FQ14" s="110"/>
      <c r="FR14" s="110"/>
      <c r="FS14" s="110"/>
      <c r="FT14" s="110"/>
      <c r="FU14" s="110"/>
      <c r="FV14" s="110"/>
      <c r="FW14" s="110"/>
      <c r="FX14" s="110"/>
      <c r="FY14" s="110"/>
      <c r="FZ14" s="110"/>
      <c r="GA14" s="110"/>
      <c r="GB14" s="110"/>
      <c r="GC14" s="110"/>
      <c r="GD14" s="110"/>
      <c r="GE14" s="110"/>
      <c r="GF14" s="110"/>
      <c r="GG14" s="110"/>
      <c r="GH14" s="110"/>
      <c r="GI14" s="110"/>
      <c r="GJ14" s="110"/>
      <c r="GK14" s="110"/>
      <c r="GL14" s="110"/>
      <c r="GM14" s="110"/>
      <c r="GN14" s="110"/>
      <c r="GO14" s="110"/>
      <c r="GP14" s="110"/>
      <c r="GQ14" s="110"/>
      <c r="GR14" s="110"/>
      <c r="GS14" s="110"/>
      <c r="GT14" s="110"/>
      <c r="GU14" s="110"/>
      <c r="GV14" s="110"/>
      <c r="GW14" s="110"/>
      <c r="GX14" s="110"/>
      <c r="GY14" s="110"/>
      <c r="GZ14" s="110"/>
      <c r="HA14" s="110"/>
      <c r="HB14" s="110"/>
      <c r="HC14" s="110"/>
      <c r="HD14" s="110"/>
      <c r="HE14" s="110"/>
      <c r="HF14" s="110"/>
      <c r="HG14" s="110"/>
      <c r="HH14" s="110"/>
      <c r="HI14" s="110"/>
      <c r="HJ14" s="110"/>
      <c r="HK14" s="110"/>
      <c r="HL14" s="110"/>
      <c r="HM14" s="110"/>
      <c r="HN14" s="110"/>
      <c r="HO14" s="110"/>
      <c r="HP14" s="110"/>
      <c r="HQ14" s="110"/>
      <c r="HR14" s="110"/>
      <c r="HS14" s="110"/>
      <c r="HT14" s="110"/>
      <c r="HU14" s="110"/>
      <c r="HV14" s="110"/>
      <c r="HW14" s="110"/>
      <c r="HX14" s="110"/>
      <c r="HY14" s="110"/>
      <c r="HZ14" s="110"/>
      <c r="IA14" s="110"/>
      <c r="IB14" s="110"/>
      <c r="IC14" s="110"/>
      <c r="ID14" s="110"/>
      <c r="IE14" s="110"/>
      <c r="IF14" s="110"/>
      <c r="IG14" s="110"/>
      <c r="IH14" s="110"/>
      <c r="II14" s="110"/>
      <c r="IJ14" s="110"/>
      <c r="IK14" s="110"/>
      <c r="IL14" s="110"/>
      <c r="IM14" s="111"/>
    </row>
    <row r="15" spans="1:247" ht="14.25" customHeight="1">
      <c r="A15" s="66"/>
      <c r="B15" s="1273"/>
      <c r="C15" s="1274"/>
      <c r="D15" s="1274"/>
      <c r="E15" s="1274"/>
      <c r="F15" s="1274"/>
      <c r="G15" s="1274"/>
      <c r="H15" s="1274"/>
      <c r="I15" s="1274"/>
      <c r="J15" s="1274"/>
      <c r="K15" s="1274"/>
      <c r="L15" s="1274"/>
      <c r="M15" s="1274"/>
      <c r="N15" s="1274"/>
      <c r="O15" s="1274"/>
      <c r="P15" s="1274"/>
      <c r="Q15" s="1274"/>
      <c r="R15" s="1274"/>
      <c r="S15" s="1274"/>
      <c r="T15" s="1274"/>
      <c r="U15" s="1274"/>
      <c r="V15" s="1274"/>
      <c r="W15" s="1274"/>
      <c r="X15" s="1274"/>
      <c r="Y15" s="1274"/>
      <c r="Z15" s="1275"/>
      <c r="AA15" s="89"/>
      <c r="AB15" s="89"/>
      <c r="AC15" s="1269"/>
      <c r="AD15" s="67"/>
      <c r="AE15" s="67"/>
      <c r="AF15" s="67"/>
      <c r="AG15" s="67"/>
      <c r="AH15" s="67"/>
      <c r="AI15" s="67"/>
      <c r="AJ15" s="67"/>
      <c r="AK15" s="67"/>
      <c r="AL15" s="67"/>
      <c r="AM15" s="67"/>
      <c r="AN15" s="67"/>
      <c r="AO15" s="67"/>
      <c r="AP15" s="67"/>
      <c r="AQ15" s="67"/>
      <c r="AR15" s="67"/>
      <c r="AS15" s="67"/>
      <c r="AT15" s="67"/>
      <c r="AU15" s="67"/>
      <c r="AV15" s="67"/>
      <c r="AW15" s="67"/>
      <c r="AX15" s="67"/>
      <c r="AY15" s="67"/>
      <c r="AZ15" s="67"/>
      <c r="BA15" s="67"/>
      <c r="BB15" s="67"/>
      <c r="BC15" s="67"/>
      <c r="BD15" s="67"/>
      <c r="BE15" s="67"/>
      <c r="BF15" s="67"/>
      <c r="BG15" s="67"/>
      <c r="BH15" s="67"/>
      <c r="BI15" s="67"/>
      <c r="BJ15" s="67"/>
      <c r="BK15" s="67"/>
      <c r="BL15" s="67"/>
      <c r="BM15" s="67"/>
      <c r="BN15" s="67"/>
      <c r="BO15" s="67"/>
      <c r="BP15" s="67"/>
      <c r="BQ15" s="67"/>
      <c r="BR15" s="67"/>
      <c r="BS15" s="67"/>
      <c r="BT15" s="67"/>
      <c r="BU15" s="67"/>
      <c r="BV15" s="67"/>
      <c r="BW15" s="67"/>
      <c r="BX15" s="67"/>
      <c r="BY15" s="67"/>
      <c r="BZ15" s="67"/>
      <c r="CA15" s="67"/>
      <c r="CB15" s="67"/>
      <c r="CC15" s="67"/>
      <c r="CD15" s="67"/>
      <c r="CE15" s="67"/>
      <c r="CF15" s="67"/>
      <c r="CG15" s="67"/>
      <c r="CH15" s="67"/>
      <c r="CI15" s="67"/>
      <c r="CJ15" s="67"/>
      <c r="CK15" s="67"/>
      <c r="CL15" s="67"/>
      <c r="CM15" s="67"/>
      <c r="CN15" s="67"/>
      <c r="CO15" s="67"/>
      <c r="CP15" s="67"/>
      <c r="CQ15" s="67"/>
      <c r="CR15" s="67"/>
      <c r="CS15" s="67"/>
      <c r="CT15" s="67"/>
      <c r="CU15" s="67"/>
      <c r="CV15" s="67"/>
      <c r="CW15" s="67"/>
      <c r="CX15" s="67"/>
      <c r="CY15" s="67"/>
      <c r="CZ15" s="67"/>
      <c r="DA15" s="67"/>
      <c r="DB15" s="67"/>
      <c r="DC15" s="67"/>
      <c r="DD15" s="67"/>
      <c r="DE15" s="67"/>
      <c r="DF15" s="67"/>
      <c r="DG15" s="67"/>
      <c r="DH15" s="67"/>
      <c r="DI15" s="67"/>
      <c r="DJ15" s="67"/>
      <c r="DK15" s="67"/>
      <c r="DL15" s="67"/>
      <c r="DM15" s="67"/>
      <c r="DN15" s="67"/>
      <c r="DO15" s="67"/>
      <c r="DP15" s="67"/>
      <c r="DQ15" s="67"/>
      <c r="DR15" s="67"/>
      <c r="DS15" s="67"/>
      <c r="DT15" s="67"/>
      <c r="DU15" s="67"/>
      <c r="DV15" s="67"/>
      <c r="DW15" s="67"/>
      <c r="DX15" s="67"/>
      <c r="DY15" s="67"/>
      <c r="DZ15" s="67"/>
      <c r="EA15" s="67"/>
      <c r="EB15" s="67"/>
      <c r="EC15" s="67"/>
      <c r="ED15" s="67"/>
      <c r="EE15" s="67"/>
      <c r="EF15" s="67"/>
      <c r="EG15" s="67"/>
      <c r="EH15" s="67"/>
      <c r="EI15" s="67"/>
      <c r="EJ15" s="67"/>
      <c r="EK15" s="67"/>
      <c r="EL15" s="67"/>
      <c r="EM15" s="67"/>
      <c r="EN15" s="67"/>
      <c r="EO15" s="67"/>
      <c r="EP15" s="67"/>
      <c r="EQ15" s="67"/>
      <c r="ER15" s="67"/>
      <c r="ES15" s="67"/>
      <c r="ET15" s="67"/>
      <c r="EU15" s="67"/>
      <c r="EV15" s="67"/>
      <c r="EW15" s="67"/>
      <c r="EX15" s="67"/>
      <c r="EY15" s="67"/>
      <c r="EZ15" s="67"/>
      <c r="FA15" s="67"/>
      <c r="FB15" s="67"/>
      <c r="FC15" s="67"/>
      <c r="FD15" s="67"/>
      <c r="FE15" s="67"/>
      <c r="FF15" s="67"/>
      <c r="FG15" s="67"/>
      <c r="FH15" s="67"/>
      <c r="FI15" s="67"/>
      <c r="FJ15" s="67"/>
      <c r="FK15" s="67"/>
      <c r="FL15" s="67"/>
      <c r="FM15" s="67"/>
      <c r="FN15" s="67"/>
      <c r="FO15" s="67"/>
      <c r="FP15" s="67"/>
      <c r="FQ15" s="67"/>
      <c r="FR15" s="67"/>
      <c r="FS15" s="67"/>
      <c r="FT15" s="67"/>
      <c r="FU15" s="67"/>
      <c r="FV15" s="67"/>
      <c r="FW15" s="67"/>
      <c r="FX15" s="67"/>
      <c r="FY15" s="67"/>
      <c r="FZ15" s="67"/>
      <c r="GA15" s="67"/>
      <c r="GB15" s="67"/>
      <c r="GC15" s="67"/>
      <c r="GD15" s="67"/>
      <c r="GE15" s="67"/>
      <c r="GF15" s="67"/>
      <c r="GG15" s="67"/>
      <c r="GH15" s="67"/>
      <c r="GI15" s="67"/>
      <c r="GJ15" s="67"/>
      <c r="GK15" s="67"/>
      <c r="GL15" s="67"/>
      <c r="GM15" s="67"/>
      <c r="GN15" s="67"/>
      <c r="GO15" s="67"/>
      <c r="GP15" s="67"/>
      <c r="GQ15" s="67"/>
      <c r="GR15" s="67"/>
      <c r="GS15" s="67"/>
      <c r="GT15" s="67"/>
      <c r="GU15" s="67"/>
      <c r="GV15" s="67"/>
      <c r="GW15" s="67"/>
      <c r="GX15" s="67"/>
      <c r="GY15" s="67"/>
      <c r="GZ15" s="67"/>
      <c r="HA15" s="67"/>
      <c r="HB15" s="67"/>
      <c r="HC15" s="67"/>
      <c r="HD15" s="67"/>
      <c r="HE15" s="67"/>
      <c r="HF15" s="67"/>
      <c r="HG15" s="67"/>
      <c r="HH15" s="67"/>
      <c r="HI15" s="67"/>
      <c r="HJ15" s="67"/>
      <c r="HK15" s="67"/>
      <c r="HL15" s="67"/>
      <c r="HM15" s="67"/>
      <c r="HN15" s="67"/>
      <c r="HO15" s="67"/>
      <c r="HP15" s="67"/>
      <c r="HQ15" s="67"/>
      <c r="HR15" s="67"/>
      <c r="HS15" s="67"/>
      <c r="HT15" s="67"/>
      <c r="HU15" s="67"/>
      <c r="HV15" s="67"/>
      <c r="HW15" s="67"/>
      <c r="HX15" s="67"/>
      <c r="HY15" s="67"/>
      <c r="HZ15" s="67"/>
      <c r="IA15" s="67"/>
      <c r="IB15" s="67"/>
      <c r="IC15" s="67"/>
      <c r="ID15" s="67"/>
      <c r="IE15" s="67"/>
      <c r="IF15" s="67"/>
      <c r="IG15" s="67"/>
      <c r="IH15" s="67"/>
      <c r="II15" s="67"/>
      <c r="IJ15" s="67"/>
      <c r="IK15" s="67"/>
      <c r="IL15" s="67"/>
      <c r="IM15" s="68"/>
    </row>
    <row r="16" spans="1:247" ht="7.5" customHeight="1" thickBot="1">
      <c r="A16" s="66"/>
      <c r="B16" s="1368"/>
      <c r="C16" s="1369"/>
      <c r="D16" s="1369"/>
      <c r="E16" s="1369"/>
      <c r="F16" s="1369"/>
      <c r="G16" s="1369"/>
      <c r="H16" s="1369"/>
      <c r="I16" s="1369"/>
      <c r="J16" s="1369"/>
      <c r="K16" s="1369"/>
      <c r="L16" s="1369"/>
      <c r="M16" s="1369"/>
      <c r="N16" s="1369"/>
      <c r="O16" s="1369"/>
      <c r="P16" s="1369"/>
      <c r="Q16" s="1369"/>
      <c r="R16" s="1369"/>
      <c r="S16" s="1369"/>
      <c r="T16" s="1369"/>
      <c r="U16" s="1369"/>
      <c r="V16" s="1369"/>
      <c r="W16" s="1369"/>
      <c r="X16" s="1369"/>
      <c r="Y16" s="1369"/>
      <c r="Z16" s="1369"/>
      <c r="AA16" s="1369"/>
      <c r="AB16" s="1369"/>
      <c r="AC16" s="1370"/>
      <c r="AD16" s="67"/>
      <c r="AE16" s="67"/>
      <c r="AF16" s="67"/>
      <c r="AG16" s="67"/>
      <c r="AH16" s="67"/>
      <c r="AI16" s="67"/>
      <c r="AJ16" s="67"/>
      <c r="AK16" s="67"/>
      <c r="AL16" s="67"/>
      <c r="AM16" s="67"/>
      <c r="AN16" s="67"/>
      <c r="AO16" s="67"/>
      <c r="AP16" s="67"/>
      <c r="AQ16" s="67"/>
      <c r="AR16" s="67"/>
      <c r="AS16" s="67"/>
      <c r="AT16" s="67"/>
      <c r="AU16" s="67"/>
      <c r="AV16" s="67"/>
      <c r="AW16" s="67"/>
      <c r="AX16" s="67"/>
      <c r="AY16" s="67"/>
      <c r="AZ16" s="67"/>
      <c r="BA16" s="67"/>
      <c r="BB16" s="67"/>
      <c r="BC16" s="67"/>
      <c r="BD16" s="67"/>
      <c r="BE16" s="67"/>
      <c r="BF16" s="67"/>
      <c r="BG16" s="67"/>
      <c r="BH16" s="67"/>
      <c r="BI16" s="67"/>
      <c r="BJ16" s="67"/>
      <c r="BK16" s="67"/>
      <c r="BL16" s="67"/>
      <c r="BM16" s="67"/>
      <c r="BN16" s="67"/>
      <c r="BO16" s="67"/>
      <c r="BP16" s="67"/>
      <c r="BQ16" s="67"/>
      <c r="BR16" s="67"/>
      <c r="BS16" s="67"/>
      <c r="BT16" s="67"/>
      <c r="BU16" s="67"/>
      <c r="BV16" s="67"/>
      <c r="BW16" s="67"/>
      <c r="BX16" s="67"/>
      <c r="BY16" s="67"/>
      <c r="BZ16" s="67"/>
      <c r="CA16" s="67"/>
      <c r="CB16" s="67"/>
      <c r="CC16" s="67"/>
      <c r="CD16" s="67"/>
      <c r="CE16" s="67"/>
      <c r="CF16" s="67"/>
      <c r="CG16" s="67"/>
      <c r="CH16" s="67"/>
      <c r="CI16" s="67"/>
      <c r="CJ16" s="67"/>
      <c r="CK16" s="67"/>
      <c r="CL16" s="67"/>
      <c r="CM16" s="67"/>
      <c r="CN16" s="67"/>
      <c r="CO16" s="67"/>
      <c r="CP16" s="67"/>
      <c r="CQ16" s="67"/>
      <c r="CR16" s="67"/>
      <c r="CS16" s="67"/>
      <c r="CT16" s="67"/>
      <c r="CU16" s="67"/>
      <c r="CV16" s="67"/>
      <c r="CW16" s="67"/>
      <c r="CX16" s="67"/>
      <c r="CY16" s="67"/>
      <c r="CZ16" s="67"/>
      <c r="DA16" s="67"/>
      <c r="DB16" s="67"/>
      <c r="DC16" s="67"/>
      <c r="DD16" s="67"/>
      <c r="DE16" s="67"/>
      <c r="DF16" s="67"/>
      <c r="DG16" s="67"/>
      <c r="DH16" s="67"/>
      <c r="DI16" s="67"/>
      <c r="DJ16" s="67"/>
      <c r="DK16" s="67"/>
      <c r="DL16" s="67"/>
      <c r="DM16" s="67"/>
      <c r="DN16" s="67"/>
      <c r="DO16" s="67"/>
      <c r="DP16" s="67"/>
      <c r="DQ16" s="67"/>
      <c r="DR16" s="67"/>
      <c r="DS16" s="67"/>
      <c r="DT16" s="67"/>
      <c r="DU16" s="67"/>
      <c r="DV16" s="67"/>
      <c r="DW16" s="67"/>
      <c r="DX16" s="67"/>
      <c r="DY16" s="67"/>
      <c r="DZ16" s="67"/>
      <c r="EA16" s="67"/>
      <c r="EB16" s="67"/>
      <c r="EC16" s="67"/>
      <c r="ED16" s="67"/>
      <c r="EE16" s="67"/>
      <c r="EF16" s="67"/>
      <c r="EG16" s="67"/>
      <c r="EH16" s="67"/>
      <c r="EI16" s="67"/>
      <c r="EJ16" s="67"/>
      <c r="EK16" s="67"/>
      <c r="EL16" s="67"/>
      <c r="EM16" s="67"/>
      <c r="EN16" s="67"/>
      <c r="EO16" s="67"/>
      <c r="EP16" s="67"/>
      <c r="EQ16" s="67"/>
      <c r="ER16" s="67"/>
      <c r="ES16" s="67"/>
      <c r="ET16" s="67"/>
      <c r="EU16" s="67"/>
      <c r="EV16" s="67"/>
      <c r="EW16" s="67"/>
      <c r="EX16" s="67"/>
      <c r="EY16" s="67"/>
      <c r="EZ16" s="67"/>
      <c r="FA16" s="67"/>
      <c r="FB16" s="67"/>
      <c r="FC16" s="67"/>
      <c r="FD16" s="67"/>
      <c r="FE16" s="67"/>
      <c r="FF16" s="67"/>
      <c r="FG16" s="67"/>
      <c r="FH16" s="67"/>
      <c r="FI16" s="67"/>
      <c r="FJ16" s="67"/>
      <c r="FK16" s="67"/>
      <c r="FL16" s="67"/>
      <c r="FM16" s="67"/>
      <c r="FN16" s="67"/>
      <c r="FO16" s="67"/>
      <c r="FP16" s="67"/>
      <c r="FQ16" s="67"/>
      <c r="FR16" s="67"/>
      <c r="FS16" s="67"/>
      <c r="FT16" s="67"/>
      <c r="FU16" s="67"/>
      <c r="FV16" s="67"/>
      <c r="FW16" s="67"/>
      <c r="FX16" s="67"/>
      <c r="FY16" s="67"/>
      <c r="FZ16" s="67"/>
      <c r="GA16" s="67"/>
      <c r="GB16" s="67"/>
      <c r="GC16" s="67"/>
      <c r="GD16" s="67"/>
      <c r="GE16" s="67"/>
      <c r="GF16" s="67"/>
      <c r="GG16" s="67"/>
      <c r="GH16" s="67"/>
      <c r="GI16" s="67"/>
      <c r="GJ16" s="67"/>
      <c r="GK16" s="67"/>
      <c r="GL16" s="67"/>
      <c r="GM16" s="67"/>
      <c r="GN16" s="67"/>
      <c r="GO16" s="67"/>
      <c r="GP16" s="67"/>
      <c r="GQ16" s="67"/>
      <c r="GR16" s="67"/>
      <c r="GS16" s="67"/>
      <c r="GT16" s="67"/>
      <c r="GU16" s="67"/>
      <c r="GV16" s="67"/>
      <c r="GW16" s="67"/>
      <c r="GX16" s="67"/>
      <c r="GY16" s="67"/>
      <c r="GZ16" s="67"/>
      <c r="HA16" s="67"/>
      <c r="HB16" s="67"/>
      <c r="HC16" s="67"/>
      <c r="HD16" s="67"/>
      <c r="HE16" s="67"/>
      <c r="HF16" s="67"/>
      <c r="HG16" s="67"/>
      <c r="HH16" s="67"/>
      <c r="HI16" s="67"/>
      <c r="HJ16" s="67"/>
      <c r="HK16" s="67"/>
      <c r="HL16" s="67"/>
      <c r="HM16" s="67"/>
      <c r="HN16" s="67"/>
      <c r="HO16" s="67"/>
      <c r="HP16" s="67"/>
      <c r="HQ16" s="67"/>
      <c r="HR16" s="67"/>
      <c r="HS16" s="67"/>
      <c r="HT16" s="67"/>
      <c r="HU16" s="67"/>
      <c r="HV16" s="67"/>
      <c r="HW16" s="67"/>
      <c r="HX16" s="67"/>
      <c r="HY16" s="67"/>
      <c r="HZ16" s="67"/>
      <c r="IA16" s="67"/>
      <c r="IB16" s="67"/>
      <c r="IC16" s="67"/>
      <c r="ID16" s="67"/>
      <c r="IE16" s="67"/>
      <c r="IF16" s="67"/>
      <c r="IG16" s="67"/>
      <c r="IH16" s="67"/>
      <c r="II16" s="67"/>
      <c r="IJ16" s="67"/>
      <c r="IK16" s="67"/>
      <c r="IL16" s="67"/>
      <c r="IM16" s="68"/>
    </row>
    <row r="17" spans="1:247" s="79" customFormat="1" ht="55.5" customHeight="1" thickTop="1">
      <c r="A17" s="94"/>
      <c r="B17" s="1400" t="s">
        <v>366</v>
      </c>
      <c r="C17" s="1401"/>
      <c r="D17" s="1401"/>
      <c r="E17" s="1401"/>
      <c r="F17" s="1401"/>
      <c r="G17" s="1401"/>
      <c r="H17" s="1401"/>
      <c r="I17" s="1402"/>
      <c r="J17" s="80" t="s">
        <v>345</v>
      </c>
      <c r="K17" s="1400" t="s">
        <v>367</v>
      </c>
      <c r="L17" s="1401"/>
      <c r="M17" s="1401"/>
      <c r="N17" s="1401"/>
      <c r="O17" s="1401"/>
      <c r="P17" s="1401"/>
      <c r="Q17" s="1401"/>
      <c r="R17" s="1401"/>
      <c r="S17" s="64"/>
      <c r="T17" s="1312" t="s">
        <v>368</v>
      </c>
      <c r="U17" s="1313"/>
      <c r="V17" s="1313"/>
      <c r="W17" s="1313"/>
      <c r="X17" s="1313"/>
      <c r="Y17" s="1313"/>
      <c r="Z17" s="1313"/>
      <c r="AA17" s="1313"/>
      <c r="AB17" s="1313"/>
      <c r="AC17" s="1314"/>
      <c r="AD17" s="64"/>
      <c r="AE17"/>
      <c r="AF17" s="64"/>
      <c r="AG17" s="64"/>
      <c r="AH17"/>
      <c r="AI17" s="64"/>
      <c r="AJ17" s="64"/>
      <c r="AK17" s="64"/>
      <c r="AL17" s="64"/>
      <c r="AM17" s="64"/>
      <c r="AN17" s="64"/>
      <c r="AO17" s="64"/>
      <c r="AP17" s="64"/>
      <c r="AQ17" s="64"/>
      <c r="AR17" s="64"/>
      <c r="AS17" s="64"/>
      <c r="AT17" s="64"/>
      <c r="AU17" s="64"/>
      <c r="AV17" s="64"/>
      <c r="AW17" s="64"/>
      <c r="AX17" s="64"/>
      <c r="AY17" s="64"/>
      <c r="AZ17" s="64"/>
      <c r="BA17" s="64"/>
      <c r="BB17" s="64"/>
      <c r="BC17" s="64"/>
      <c r="BD17" s="64"/>
      <c r="BE17" s="64"/>
      <c r="BF17" s="64"/>
      <c r="BG17" s="64"/>
      <c r="BH17" s="64"/>
      <c r="BI17" s="64"/>
      <c r="BJ17" s="64"/>
      <c r="BK17" s="64"/>
      <c r="BL17" s="64"/>
      <c r="BM17" s="64"/>
      <c r="BN17" s="64"/>
      <c r="BO17" s="64"/>
      <c r="BP17" s="64"/>
      <c r="BQ17" s="64"/>
      <c r="BR17" s="64"/>
      <c r="BS17" s="64"/>
      <c r="BT17" s="64"/>
      <c r="BU17" s="64"/>
      <c r="BV17" s="64"/>
      <c r="BW17" s="64"/>
      <c r="BX17" s="64"/>
      <c r="BY17" s="64"/>
      <c r="BZ17" s="64"/>
      <c r="CA17" s="64"/>
      <c r="CB17" s="64"/>
      <c r="CC17" s="64"/>
      <c r="CD17" s="64"/>
      <c r="CE17" s="64"/>
      <c r="CF17" s="64"/>
      <c r="CG17" s="64"/>
      <c r="CH17" s="64"/>
      <c r="CI17" s="64"/>
      <c r="CJ17" s="64"/>
      <c r="CK17" s="64"/>
      <c r="CL17" s="64"/>
      <c r="CM17" s="64"/>
      <c r="CN17" s="64"/>
      <c r="CO17" s="64"/>
      <c r="CP17" s="64"/>
      <c r="CQ17" s="64"/>
      <c r="CR17" s="64"/>
      <c r="CS17" s="64"/>
      <c r="CT17" s="64"/>
      <c r="CU17" s="64"/>
      <c r="CV17" s="64"/>
      <c r="CW17" s="64"/>
      <c r="CX17" s="64"/>
      <c r="CY17" s="64"/>
      <c r="CZ17" s="64"/>
      <c r="DA17" s="64"/>
      <c r="DB17" s="64"/>
      <c r="DC17" s="64"/>
      <c r="DD17" s="64"/>
      <c r="DE17" s="64"/>
      <c r="DF17" s="64"/>
      <c r="DG17" s="64"/>
      <c r="DH17" s="64"/>
      <c r="DI17" s="64"/>
      <c r="DJ17" s="64"/>
      <c r="DK17" s="64"/>
      <c r="DL17" s="64"/>
      <c r="DM17" s="64"/>
      <c r="DN17" s="64"/>
      <c r="DO17" s="64"/>
      <c r="DP17" s="64"/>
      <c r="DQ17" s="64"/>
      <c r="DR17" s="64"/>
      <c r="DS17" s="64"/>
      <c r="DT17" s="64"/>
      <c r="DU17" s="64"/>
      <c r="DV17" s="64"/>
      <c r="DW17" s="64"/>
      <c r="DX17" s="64"/>
      <c r="DY17" s="64"/>
      <c r="DZ17" s="64"/>
      <c r="EA17" s="64"/>
      <c r="EB17" s="64"/>
      <c r="EC17" s="64"/>
      <c r="ED17" s="64"/>
      <c r="EE17" s="64"/>
      <c r="EF17" s="64"/>
      <c r="EG17" s="64"/>
      <c r="EH17" s="64"/>
      <c r="EI17" s="64"/>
      <c r="EJ17" s="64"/>
      <c r="EK17" s="64"/>
      <c r="EL17" s="64"/>
      <c r="EM17" s="64"/>
      <c r="EN17" s="64"/>
      <c r="EO17" s="64"/>
      <c r="EP17" s="64"/>
      <c r="EQ17" s="64"/>
      <c r="ER17" s="64"/>
      <c r="ES17" s="64"/>
      <c r="ET17" s="64"/>
      <c r="EU17" s="64"/>
      <c r="EV17" s="64"/>
      <c r="EW17" s="64"/>
      <c r="EX17" s="64"/>
      <c r="EY17" s="64"/>
      <c r="EZ17" s="64"/>
      <c r="FA17" s="64"/>
      <c r="FB17" s="64"/>
      <c r="FC17" s="64"/>
      <c r="FD17" s="64"/>
      <c r="FE17" s="64"/>
      <c r="FF17" s="64"/>
      <c r="FG17" s="64"/>
      <c r="FH17" s="64"/>
      <c r="FI17" s="64"/>
      <c r="FJ17" s="64"/>
      <c r="FK17" s="64"/>
      <c r="FL17" s="64"/>
      <c r="FM17" s="64"/>
      <c r="FN17" s="64"/>
      <c r="FO17" s="64"/>
      <c r="FP17" s="64"/>
      <c r="FQ17" s="64"/>
      <c r="FR17" s="64"/>
      <c r="FS17" s="64"/>
      <c r="FT17" s="64"/>
      <c r="FU17" s="64"/>
      <c r="FV17" s="64"/>
      <c r="FW17" s="64"/>
      <c r="FX17" s="64"/>
      <c r="FY17" s="64"/>
      <c r="FZ17" s="64"/>
      <c r="GA17" s="64"/>
      <c r="GB17" s="64"/>
      <c r="GC17" s="64"/>
      <c r="GD17" s="64"/>
      <c r="GE17" s="64"/>
      <c r="GF17" s="64"/>
      <c r="GG17" s="64"/>
      <c r="GH17" s="64"/>
      <c r="GI17" s="64"/>
      <c r="GJ17" s="64"/>
      <c r="GK17" s="64"/>
      <c r="GL17" s="64"/>
      <c r="GM17" s="64"/>
      <c r="GN17" s="64"/>
      <c r="GO17" s="64"/>
      <c r="GP17" s="64"/>
      <c r="GQ17" s="64"/>
      <c r="GR17" s="64"/>
      <c r="GS17" s="64"/>
      <c r="GT17" s="64"/>
      <c r="GU17" s="64"/>
      <c r="GV17" s="64"/>
      <c r="GW17" s="64"/>
      <c r="GX17" s="64"/>
      <c r="GY17" s="64"/>
      <c r="GZ17" s="64"/>
      <c r="HA17" s="64"/>
      <c r="HB17" s="64"/>
      <c r="HC17" s="64"/>
      <c r="HD17" s="64"/>
      <c r="HE17" s="64"/>
      <c r="HF17" s="64"/>
      <c r="HG17" s="64"/>
      <c r="HH17" s="64"/>
      <c r="HI17" s="64"/>
      <c r="HJ17" s="64"/>
      <c r="HK17" s="64"/>
      <c r="HL17" s="64"/>
      <c r="HM17" s="64"/>
      <c r="HN17" s="64"/>
      <c r="HO17" s="64"/>
      <c r="HP17" s="64"/>
      <c r="HQ17" s="64"/>
      <c r="HR17" s="64"/>
      <c r="HS17" s="64"/>
      <c r="HT17" s="64"/>
      <c r="HU17" s="64"/>
      <c r="HV17" s="64"/>
      <c r="HW17" s="64"/>
      <c r="HX17" s="64"/>
      <c r="HY17" s="64"/>
      <c r="HZ17" s="64"/>
      <c r="IA17" s="64"/>
      <c r="IB17" s="64"/>
      <c r="IC17" s="64"/>
      <c r="ID17" s="64"/>
      <c r="IE17" s="64"/>
      <c r="IF17" s="64"/>
      <c r="IG17" s="64"/>
      <c r="IH17" s="64"/>
      <c r="II17" s="64"/>
      <c r="IJ17" s="64"/>
      <c r="IK17" s="64"/>
      <c r="IL17" s="64"/>
      <c r="IM17" s="65"/>
    </row>
    <row r="18" spans="1:247" ht="64.5" customHeight="1" thickBot="1">
      <c r="A18" s="99"/>
      <c r="B18" s="97" t="s">
        <v>349</v>
      </c>
      <c r="C18" s="77"/>
      <c r="D18" s="1398" t="s">
        <v>395</v>
      </c>
      <c r="E18" s="1398"/>
      <c r="F18" s="1398"/>
      <c r="G18" s="1398"/>
      <c r="H18" s="1398"/>
      <c r="I18" s="1399"/>
      <c r="J18" s="104"/>
      <c r="K18" s="103" t="s">
        <v>360</v>
      </c>
      <c r="L18" s="102"/>
      <c r="M18" s="1393" t="s">
        <v>404</v>
      </c>
      <c r="N18" s="1393"/>
      <c r="O18" s="1393"/>
      <c r="P18" s="1393"/>
      <c r="Q18" s="1393"/>
      <c r="R18" s="1394"/>
      <c r="S18" s="67"/>
      <c r="T18" s="1364" t="s">
        <v>364</v>
      </c>
      <c r="U18" s="1362"/>
      <c r="V18" s="1358" t="s">
        <v>407</v>
      </c>
      <c r="W18" s="1358"/>
      <c r="X18" s="1358"/>
      <c r="Y18" s="1358"/>
      <c r="Z18" s="1358"/>
      <c r="AA18" s="1358"/>
      <c r="AB18" s="1358"/>
      <c r="AC18" s="1359"/>
      <c r="AD18" s="67"/>
      <c r="AE18"/>
      <c r="AF18" s="67"/>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c r="BE18" s="67"/>
      <c r="BF18" s="67"/>
      <c r="BG18" s="67"/>
      <c r="BH18" s="67"/>
      <c r="BI18" s="67"/>
      <c r="BJ18" s="67"/>
      <c r="BK18" s="67"/>
      <c r="BL18" s="67"/>
      <c r="BM18" s="67"/>
      <c r="BN18" s="67"/>
      <c r="BO18" s="67"/>
      <c r="BP18" s="67"/>
      <c r="BQ18" s="67"/>
      <c r="BR18" s="67"/>
      <c r="BS18" s="67"/>
      <c r="BT18" s="67"/>
      <c r="BU18" s="67"/>
      <c r="BV18" s="67"/>
      <c r="BW18" s="67"/>
      <c r="BX18" s="67"/>
      <c r="BY18" s="67"/>
      <c r="BZ18" s="67"/>
      <c r="CA18" s="67"/>
      <c r="CB18" s="67"/>
      <c r="CC18" s="67"/>
      <c r="CD18" s="67"/>
      <c r="CE18" s="67"/>
      <c r="CF18" s="67"/>
      <c r="CG18" s="67"/>
      <c r="CH18" s="67"/>
      <c r="CI18" s="67"/>
      <c r="CJ18" s="67"/>
      <c r="CK18" s="67"/>
      <c r="CL18" s="67"/>
      <c r="CM18" s="67"/>
      <c r="CN18" s="67"/>
      <c r="CO18" s="67"/>
      <c r="CP18" s="67"/>
      <c r="CQ18" s="67"/>
      <c r="CR18" s="67"/>
      <c r="CS18" s="67"/>
      <c r="CT18" s="67"/>
      <c r="CU18" s="67"/>
      <c r="CV18" s="67"/>
      <c r="CW18" s="67"/>
      <c r="CX18" s="67"/>
      <c r="CY18" s="67"/>
      <c r="CZ18" s="67"/>
      <c r="DA18" s="67"/>
      <c r="DB18" s="67"/>
      <c r="DC18" s="67"/>
      <c r="DD18" s="67"/>
      <c r="DE18" s="67"/>
      <c r="DF18" s="67"/>
      <c r="DG18" s="67"/>
      <c r="DH18" s="67"/>
      <c r="DI18" s="67"/>
      <c r="DJ18" s="67"/>
      <c r="DK18" s="67"/>
      <c r="DL18" s="67"/>
      <c r="DM18" s="67"/>
      <c r="DN18" s="67"/>
      <c r="DO18" s="67"/>
      <c r="DP18" s="67"/>
      <c r="DQ18" s="67"/>
      <c r="DR18" s="67"/>
      <c r="DS18" s="67"/>
      <c r="DT18" s="67"/>
      <c r="DU18" s="67"/>
      <c r="DV18" s="67"/>
      <c r="DW18" s="67"/>
      <c r="DX18" s="67"/>
      <c r="DY18" s="67"/>
      <c r="DZ18" s="67"/>
      <c r="EA18" s="67"/>
      <c r="EB18" s="67"/>
      <c r="EC18" s="67"/>
      <c r="ED18" s="67"/>
      <c r="EE18" s="67"/>
      <c r="EF18" s="67"/>
      <c r="EG18" s="67"/>
      <c r="EH18" s="67"/>
      <c r="EI18" s="67"/>
      <c r="EJ18" s="67"/>
      <c r="EK18" s="67"/>
      <c r="EL18" s="67"/>
      <c r="EM18" s="67"/>
      <c r="EN18" s="67"/>
      <c r="EO18" s="67"/>
      <c r="EP18" s="67"/>
      <c r="EQ18" s="67"/>
      <c r="ER18" s="67"/>
      <c r="ES18" s="67"/>
      <c r="ET18" s="67"/>
      <c r="EU18" s="67"/>
      <c r="EV18" s="67"/>
      <c r="EW18" s="67"/>
      <c r="EX18" s="67"/>
      <c r="EY18" s="67"/>
      <c r="EZ18" s="67"/>
      <c r="FA18" s="67"/>
      <c r="FB18" s="67"/>
      <c r="FC18" s="67"/>
      <c r="FD18" s="67"/>
      <c r="FE18" s="67"/>
      <c r="FF18" s="67"/>
      <c r="FG18" s="67"/>
      <c r="FH18" s="67"/>
      <c r="FI18" s="67"/>
      <c r="FJ18" s="67"/>
      <c r="FK18" s="67"/>
      <c r="FL18" s="67"/>
      <c r="FM18" s="67"/>
      <c r="FN18" s="67"/>
      <c r="FO18" s="67"/>
      <c r="FP18" s="67"/>
      <c r="FQ18" s="67"/>
      <c r="FR18" s="67"/>
      <c r="FS18" s="67"/>
      <c r="FT18" s="67"/>
      <c r="FU18" s="67"/>
      <c r="FV18" s="67"/>
      <c r="FW18" s="67"/>
      <c r="FX18" s="67"/>
      <c r="FY18" s="67"/>
      <c r="FZ18" s="67"/>
      <c r="GA18" s="67"/>
      <c r="GB18" s="67"/>
      <c r="GC18" s="67"/>
      <c r="GD18" s="67"/>
      <c r="GE18" s="67"/>
      <c r="GF18" s="67"/>
      <c r="GG18" s="67"/>
      <c r="GH18" s="67"/>
      <c r="GI18" s="67"/>
      <c r="GJ18" s="67"/>
      <c r="GK18" s="67"/>
      <c r="GL18" s="67"/>
      <c r="GM18" s="67"/>
      <c r="GN18" s="67"/>
      <c r="GO18" s="67"/>
      <c r="GP18" s="67"/>
      <c r="GQ18" s="67"/>
      <c r="GR18" s="67"/>
      <c r="GS18" s="67"/>
      <c r="GT18" s="67"/>
      <c r="GU18" s="67"/>
      <c r="GV18" s="67"/>
      <c r="GW18" s="67"/>
      <c r="GX18" s="67"/>
      <c r="GY18" s="67"/>
      <c r="GZ18" s="67"/>
      <c r="HA18" s="67"/>
      <c r="HB18" s="67"/>
      <c r="HC18" s="67"/>
      <c r="HD18" s="67"/>
      <c r="HE18" s="67"/>
      <c r="HF18" s="67"/>
      <c r="HG18" s="67"/>
      <c r="HH18" s="67"/>
      <c r="HI18" s="67"/>
      <c r="HJ18" s="67"/>
      <c r="HK18" s="67"/>
      <c r="HL18" s="67"/>
      <c r="HM18" s="67"/>
      <c r="HN18" s="67"/>
      <c r="HO18" s="67"/>
      <c r="HP18" s="67"/>
      <c r="HQ18" s="67"/>
      <c r="HR18" s="67"/>
      <c r="HS18" s="67"/>
      <c r="HT18" s="67"/>
      <c r="HU18" s="67"/>
      <c r="HV18" s="67"/>
      <c r="HW18" s="67"/>
      <c r="HX18" s="67"/>
      <c r="HY18" s="67"/>
      <c r="HZ18" s="67"/>
      <c r="IA18" s="67"/>
      <c r="IB18" s="67"/>
      <c r="IC18" s="67"/>
      <c r="ID18" s="67"/>
      <c r="IE18" s="67"/>
      <c r="IF18" s="67"/>
      <c r="IG18" s="67"/>
      <c r="IH18" s="67"/>
      <c r="II18" s="67"/>
      <c r="IJ18" s="67"/>
      <c r="IK18" s="67"/>
      <c r="IL18" s="67"/>
      <c r="IM18" s="68"/>
    </row>
    <row r="19" spans="1:247" ht="64.5" customHeight="1" thickTop="1" thickBot="1">
      <c r="A19" s="99"/>
      <c r="B19" s="96" t="s">
        <v>350</v>
      </c>
      <c r="C19" s="77"/>
      <c r="D19" s="1398" t="s">
        <v>398</v>
      </c>
      <c r="E19" s="1398"/>
      <c r="F19" s="1398"/>
      <c r="G19" s="1398"/>
      <c r="H19" s="1398"/>
      <c r="I19" s="1399"/>
      <c r="J19" s="95"/>
      <c r="K19" s="1395" t="s">
        <v>361</v>
      </c>
      <c r="L19" s="1330"/>
      <c r="M19" s="1324" t="s">
        <v>405</v>
      </c>
      <c r="N19" s="1324"/>
      <c r="O19" s="1324"/>
      <c r="P19" s="1324"/>
      <c r="Q19" s="1324"/>
      <c r="R19" s="1325"/>
      <c r="S19" s="67"/>
      <c r="T19" s="1365"/>
      <c r="U19" s="1363"/>
      <c r="V19" s="1360"/>
      <c r="W19" s="1360"/>
      <c r="X19" s="1360"/>
      <c r="Y19" s="1360"/>
      <c r="Z19" s="1360"/>
      <c r="AA19" s="1360"/>
      <c r="AB19" s="1360"/>
      <c r="AC19" s="1361"/>
      <c r="AD19" s="67"/>
      <c r="AE19"/>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8"/>
    </row>
    <row r="20" spans="1:247" ht="64.5" customHeight="1" thickTop="1" thickBot="1">
      <c r="A20" s="100"/>
      <c r="B20" s="98" t="s">
        <v>351</v>
      </c>
      <c r="C20" s="77"/>
      <c r="D20" s="1398" t="s">
        <v>396</v>
      </c>
      <c r="E20" s="1398"/>
      <c r="F20" s="1398"/>
      <c r="G20" s="1398"/>
      <c r="H20" s="1398"/>
      <c r="I20" s="1399"/>
      <c r="J20" s="78"/>
      <c r="K20" s="1396"/>
      <c r="L20" s="1331"/>
      <c r="M20" s="1326"/>
      <c r="N20" s="1326"/>
      <c r="O20" s="1326"/>
      <c r="P20" s="1326"/>
      <c r="Q20" s="1326"/>
      <c r="R20" s="1327"/>
      <c r="S20" s="67"/>
      <c r="T20" s="1322" t="s">
        <v>363</v>
      </c>
      <c r="U20" s="1320"/>
      <c r="V20" s="1316" t="s">
        <v>408</v>
      </c>
      <c r="W20" s="1316"/>
      <c r="X20" s="1316"/>
      <c r="Y20" s="1316"/>
      <c r="Z20" s="1316"/>
      <c r="AA20" s="1316"/>
      <c r="AB20" s="1316"/>
      <c r="AC20" s="131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c r="BZ20" s="67"/>
      <c r="CA20" s="67"/>
      <c r="CB20" s="67"/>
      <c r="CC20" s="67"/>
      <c r="CD20" s="67"/>
      <c r="CE20" s="67"/>
      <c r="CF20" s="67"/>
      <c r="CG20" s="67"/>
      <c r="CH20" s="67"/>
      <c r="CI20" s="67"/>
      <c r="CJ20" s="67"/>
      <c r="CK20" s="67"/>
      <c r="CL20" s="67"/>
      <c r="CM20" s="67"/>
      <c r="CN20" s="67"/>
      <c r="CO20" s="67"/>
      <c r="CP20" s="67"/>
      <c r="CQ20" s="67"/>
      <c r="CR20" s="67"/>
      <c r="CS20" s="67"/>
      <c r="CT20" s="67"/>
      <c r="CU20" s="67"/>
      <c r="CV20" s="67"/>
      <c r="CW20" s="67"/>
      <c r="CX20" s="67"/>
      <c r="CY20" s="67"/>
      <c r="CZ20" s="67"/>
      <c r="DA20" s="67"/>
      <c r="DB20" s="67"/>
      <c r="DC20" s="67"/>
      <c r="DD20" s="67"/>
      <c r="DE20" s="67"/>
      <c r="DF20" s="67"/>
      <c r="DG20" s="67"/>
      <c r="DH20" s="67"/>
      <c r="DI20" s="67"/>
      <c r="DJ20" s="67"/>
      <c r="DK20" s="67"/>
      <c r="DL20" s="67"/>
      <c r="DM20" s="67"/>
      <c r="DN20" s="67"/>
      <c r="DO20" s="67"/>
      <c r="DP20" s="67"/>
      <c r="DQ20" s="67"/>
      <c r="DR20" s="67"/>
      <c r="DS20" s="67"/>
      <c r="DT20" s="67"/>
      <c r="DU20" s="67"/>
      <c r="DV20" s="67"/>
      <c r="DW20" s="67"/>
      <c r="DX20" s="67"/>
      <c r="DY20" s="67"/>
      <c r="DZ20" s="67"/>
      <c r="EA20" s="67"/>
      <c r="EB20" s="67"/>
      <c r="EC20" s="67"/>
      <c r="ED20" s="67"/>
      <c r="EE20" s="67"/>
      <c r="EF20" s="67"/>
      <c r="EG20" s="67"/>
      <c r="EH20" s="67"/>
      <c r="EI20" s="67"/>
      <c r="EJ20" s="67"/>
      <c r="EK20" s="67"/>
      <c r="EL20" s="67"/>
      <c r="EM20" s="67"/>
      <c r="EN20" s="67"/>
      <c r="EO20" s="67"/>
      <c r="EP20" s="67"/>
      <c r="EQ20" s="67"/>
      <c r="ER20" s="67"/>
      <c r="ES20" s="67"/>
      <c r="ET20" s="67"/>
      <c r="EU20" s="67"/>
      <c r="EV20" s="67"/>
      <c r="EW20" s="67"/>
      <c r="EX20" s="67"/>
      <c r="EY20" s="67"/>
      <c r="EZ20" s="67"/>
      <c r="FA20" s="67"/>
      <c r="FB20" s="67"/>
      <c r="FC20" s="67"/>
      <c r="FD20" s="67"/>
      <c r="FE20" s="67"/>
      <c r="FF20" s="67"/>
      <c r="FG20" s="67"/>
      <c r="FH20" s="67"/>
      <c r="FI20" s="67"/>
      <c r="FJ20" s="67"/>
      <c r="FK20" s="67"/>
      <c r="FL20" s="67"/>
      <c r="FM20" s="67"/>
      <c r="FN20" s="67"/>
      <c r="FO20" s="67"/>
      <c r="FP20" s="67"/>
      <c r="FQ20" s="67"/>
      <c r="FR20" s="67"/>
      <c r="FS20" s="67"/>
      <c r="FT20" s="67"/>
      <c r="FU20" s="67"/>
      <c r="FV20" s="67"/>
      <c r="FW20" s="67"/>
      <c r="FX20" s="67"/>
      <c r="FY20" s="67"/>
      <c r="FZ20" s="67"/>
      <c r="GA20" s="67"/>
      <c r="GB20" s="67"/>
      <c r="GC20" s="67"/>
      <c r="GD20" s="67"/>
      <c r="GE20" s="67"/>
      <c r="GF20" s="67"/>
      <c r="GG20" s="67"/>
      <c r="GH20" s="67"/>
      <c r="GI20" s="67"/>
      <c r="GJ20" s="67"/>
      <c r="GK20" s="67"/>
      <c r="GL20" s="67"/>
      <c r="GM20" s="67"/>
      <c r="GN20" s="67"/>
      <c r="GO20" s="67"/>
      <c r="GP20" s="67"/>
      <c r="GQ20" s="67"/>
      <c r="GR20" s="67"/>
      <c r="GS20" s="67"/>
      <c r="GT20" s="67"/>
      <c r="GU20" s="67"/>
      <c r="GV20" s="67"/>
      <c r="GW20" s="67"/>
      <c r="GX20" s="67"/>
      <c r="GY20" s="67"/>
      <c r="GZ20" s="67"/>
      <c r="HA20" s="67"/>
      <c r="HB20" s="67"/>
      <c r="HC20" s="67"/>
      <c r="HD20" s="67"/>
      <c r="HE20" s="67"/>
      <c r="HF20" s="67"/>
      <c r="HG20" s="67"/>
      <c r="HH20" s="67"/>
      <c r="HI20" s="67"/>
      <c r="HJ20" s="67"/>
      <c r="HK20" s="67"/>
      <c r="HL20" s="67"/>
      <c r="HM20" s="67"/>
      <c r="HN20" s="67"/>
      <c r="HO20" s="67"/>
      <c r="HP20" s="67"/>
      <c r="HQ20" s="67"/>
      <c r="HR20" s="67"/>
      <c r="HS20" s="67"/>
      <c r="HT20" s="67"/>
      <c r="HU20" s="67"/>
      <c r="HV20" s="67"/>
      <c r="HW20" s="67"/>
      <c r="HX20" s="67"/>
      <c r="HY20" s="67"/>
      <c r="HZ20" s="67"/>
      <c r="IA20" s="67"/>
      <c r="IB20" s="67"/>
      <c r="IC20" s="67"/>
      <c r="ID20" s="67"/>
      <c r="IE20" s="67"/>
      <c r="IF20" s="67"/>
      <c r="IG20" s="67"/>
      <c r="IH20" s="67"/>
      <c r="II20" s="67"/>
      <c r="IJ20" s="67"/>
      <c r="IK20" s="67"/>
      <c r="IL20" s="67"/>
      <c r="IM20" s="68"/>
    </row>
    <row r="21" spans="1:247" ht="64.5" customHeight="1" thickTop="1" thickBot="1">
      <c r="A21" s="100"/>
      <c r="B21" s="98" t="s">
        <v>352</v>
      </c>
      <c r="C21" s="77"/>
      <c r="D21" s="1398" t="s">
        <v>397</v>
      </c>
      <c r="E21" s="1398"/>
      <c r="F21" s="1398"/>
      <c r="G21" s="1398"/>
      <c r="H21" s="1398"/>
      <c r="I21" s="1399"/>
      <c r="J21" s="78"/>
      <c r="K21" s="1396"/>
      <c r="L21" s="1331"/>
      <c r="M21" s="1328"/>
      <c r="N21" s="1328"/>
      <c r="O21" s="1328"/>
      <c r="P21" s="1328"/>
      <c r="Q21" s="1328"/>
      <c r="R21" s="1329"/>
      <c r="S21" s="67"/>
      <c r="T21" s="1323"/>
      <c r="U21" s="1321"/>
      <c r="V21" s="1318"/>
      <c r="W21" s="1318"/>
      <c r="X21" s="1318"/>
      <c r="Y21" s="1318"/>
      <c r="Z21" s="1318"/>
      <c r="AA21" s="1318"/>
      <c r="AB21" s="1318"/>
      <c r="AC21" s="1319"/>
      <c r="AD21"/>
      <c r="AE21"/>
      <c r="AF21" s="67"/>
      <c r="AG21" s="67"/>
      <c r="AH21" s="67"/>
      <c r="AI21" s="67"/>
      <c r="AJ21" s="67"/>
      <c r="AK21" s="67"/>
      <c r="AL21" s="67"/>
      <c r="AM21" s="67"/>
      <c r="AN21" s="67"/>
      <c r="AO21" s="67"/>
      <c r="AP21" s="67"/>
      <c r="AQ21" s="67"/>
      <c r="AR21" s="67"/>
      <c r="AS21" s="67"/>
      <c r="AT21" s="67"/>
      <c r="AU21" s="67"/>
      <c r="AV21" s="67"/>
      <c r="AW21" s="67"/>
      <c r="AX21" s="67"/>
      <c r="AY21" s="67"/>
      <c r="AZ21" s="67"/>
      <c r="BA21" s="67"/>
      <c r="BB21" s="67"/>
      <c r="BC21" s="67"/>
      <c r="BD21" s="67"/>
      <c r="BE21" s="67"/>
      <c r="BF21" s="67"/>
      <c r="BG21" s="67"/>
      <c r="BH21" s="67"/>
      <c r="BI21" s="67"/>
      <c r="BJ21" s="67"/>
      <c r="BK21" s="67"/>
      <c r="BL21" s="67"/>
      <c r="BM21" s="67"/>
      <c r="BN21" s="67"/>
      <c r="BO21" s="67"/>
      <c r="BP21" s="67"/>
      <c r="BQ21" s="67"/>
      <c r="BR21" s="67"/>
      <c r="BS21" s="67"/>
      <c r="BT21" s="67"/>
      <c r="BU21" s="67"/>
      <c r="BV21" s="67"/>
      <c r="BW21" s="67"/>
      <c r="BX21" s="67"/>
      <c r="BY21" s="67"/>
      <c r="BZ21" s="67"/>
      <c r="CA21" s="67"/>
      <c r="CB21" s="67"/>
      <c r="CC21" s="67"/>
      <c r="CD21" s="67"/>
      <c r="CE21" s="67"/>
      <c r="CF21" s="67"/>
      <c r="CG21" s="67"/>
      <c r="CH21" s="67"/>
      <c r="CI21" s="67"/>
      <c r="CJ21" s="67"/>
      <c r="CK21" s="67"/>
      <c r="CL21" s="67"/>
      <c r="CM21" s="67"/>
      <c r="CN21" s="67"/>
      <c r="CO21" s="67"/>
      <c r="CP21" s="67"/>
      <c r="CQ21" s="67"/>
      <c r="CR21" s="67"/>
      <c r="CS21" s="67"/>
      <c r="CT21" s="67"/>
      <c r="CU21" s="67"/>
      <c r="CV21" s="67"/>
      <c r="CW21" s="67"/>
      <c r="CX21" s="67"/>
      <c r="CY21" s="67"/>
      <c r="CZ21" s="67"/>
      <c r="DA21" s="67"/>
      <c r="DB21" s="67"/>
      <c r="DC21" s="67"/>
      <c r="DD21" s="67"/>
      <c r="DE21" s="67"/>
      <c r="DF21" s="67"/>
      <c r="DG21" s="67"/>
      <c r="DH21" s="67"/>
      <c r="DI21" s="67"/>
      <c r="DJ21" s="67"/>
      <c r="DK21" s="67"/>
      <c r="DL21" s="67"/>
      <c r="DM21" s="67"/>
      <c r="DN21" s="67"/>
      <c r="DO21" s="67"/>
      <c r="DP21" s="67"/>
      <c r="DQ21" s="67"/>
      <c r="DR21" s="67"/>
      <c r="DS21" s="67"/>
      <c r="DT21" s="67"/>
      <c r="DU21" s="67"/>
      <c r="DV21" s="67"/>
      <c r="DW21" s="67"/>
      <c r="DX21" s="67"/>
      <c r="DY21" s="67"/>
      <c r="DZ21" s="67"/>
      <c r="EA21" s="67"/>
      <c r="EB21" s="67"/>
      <c r="EC21" s="67"/>
      <c r="ED21" s="67"/>
      <c r="EE21" s="67"/>
      <c r="EF21" s="67"/>
      <c r="EG21" s="67"/>
      <c r="EH21" s="67"/>
      <c r="EI21" s="67"/>
      <c r="EJ21" s="67"/>
      <c r="EK21" s="67"/>
      <c r="EL21" s="67"/>
      <c r="EM21" s="67"/>
      <c r="EN21" s="67"/>
      <c r="EO21" s="67"/>
      <c r="EP21" s="67"/>
      <c r="EQ21" s="67"/>
      <c r="ER21" s="67"/>
      <c r="ES21" s="67"/>
      <c r="ET21" s="67"/>
      <c r="EU21" s="67"/>
      <c r="EV21" s="67"/>
      <c r="EW21" s="67"/>
      <c r="EX21" s="67"/>
      <c r="EY21" s="67"/>
      <c r="EZ21" s="67"/>
      <c r="FA21" s="67"/>
      <c r="FB21" s="67"/>
      <c r="FC21" s="67"/>
      <c r="FD21" s="67"/>
      <c r="FE21" s="67"/>
      <c r="FF21" s="67"/>
      <c r="FG21" s="67"/>
      <c r="FH21" s="67"/>
      <c r="FI21" s="67"/>
      <c r="FJ21" s="67"/>
      <c r="FK21" s="67"/>
      <c r="FL21" s="67"/>
      <c r="FM21" s="67"/>
      <c r="FN21" s="67"/>
      <c r="FO21" s="67"/>
      <c r="FP21" s="67"/>
      <c r="FQ21" s="67"/>
      <c r="FR21" s="67"/>
      <c r="FS21" s="67"/>
      <c r="FT21" s="67"/>
      <c r="FU21" s="67"/>
      <c r="FV21" s="67"/>
      <c r="FW21" s="67"/>
      <c r="FX21" s="67"/>
      <c r="FY21" s="67"/>
      <c r="FZ21" s="67"/>
      <c r="GA21" s="67"/>
      <c r="GB21" s="67"/>
      <c r="GC21" s="67"/>
      <c r="GD21" s="67"/>
      <c r="GE21" s="67"/>
      <c r="GF21" s="67"/>
      <c r="GG21" s="67"/>
      <c r="GH21" s="67"/>
      <c r="GI21" s="67"/>
      <c r="GJ21" s="67"/>
      <c r="GK21" s="67"/>
      <c r="GL21" s="67"/>
      <c r="GM21" s="67"/>
      <c r="GN21" s="67"/>
      <c r="GO21" s="67"/>
      <c r="GP21" s="67"/>
      <c r="GQ21" s="67"/>
      <c r="GR21" s="67"/>
      <c r="GS21" s="67"/>
      <c r="GT21" s="67"/>
      <c r="GU21" s="67"/>
      <c r="GV21" s="67"/>
      <c r="GW21" s="67"/>
      <c r="GX21" s="67"/>
      <c r="GY21" s="67"/>
      <c r="GZ21" s="67"/>
      <c r="HA21" s="67"/>
      <c r="HB21" s="67"/>
      <c r="HC21" s="67"/>
      <c r="HD21" s="67"/>
      <c r="HE21" s="67"/>
      <c r="HF21" s="67"/>
      <c r="HG21" s="67"/>
      <c r="HH21" s="67"/>
      <c r="HI21" s="67"/>
      <c r="HJ21" s="67"/>
      <c r="HK21" s="67"/>
      <c r="HL21" s="67"/>
      <c r="HM21" s="67"/>
      <c r="HN21" s="67"/>
      <c r="HO21" s="67"/>
      <c r="HP21" s="67"/>
      <c r="HQ21" s="67"/>
      <c r="HR21" s="67"/>
      <c r="HS21" s="67"/>
      <c r="HT21" s="67"/>
      <c r="HU21" s="67"/>
      <c r="HV21" s="67"/>
      <c r="HW21" s="67"/>
      <c r="HX21" s="67"/>
      <c r="HY21" s="67"/>
      <c r="HZ21" s="67"/>
      <c r="IA21" s="67"/>
      <c r="IB21" s="67"/>
      <c r="IC21" s="67"/>
      <c r="ID21" s="67"/>
      <c r="IE21" s="67"/>
      <c r="IF21" s="67"/>
      <c r="IG21" s="67"/>
      <c r="IH21" s="67"/>
      <c r="II21" s="67"/>
      <c r="IJ21" s="67"/>
      <c r="IK21" s="67"/>
      <c r="IL21" s="67"/>
      <c r="IM21" s="68"/>
    </row>
    <row r="22" spans="1:247" ht="64.5" customHeight="1" thickTop="1" thickBot="1">
      <c r="A22" s="99"/>
      <c r="B22" s="98" t="s">
        <v>353</v>
      </c>
      <c r="C22" s="77"/>
      <c r="D22" s="1398" t="s">
        <v>399</v>
      </c>
      <c r="E22" s="1398"/>
      <c r="F22" s="1398"/>
      <c r="G22" s="1398"/>
      <c r="H22" s="1398"/>
      <c r="I22" s="1399"/>
      <c r="J22" s="78"/>
      <c r="K22" s="1396"/>
      <c r="L22" s="1326"/>
      <c r="M22" s="1326" t="s">
        <v>411</v>
      </c>
      <c r="N22" s="1326"/>
      <c r="O22" s="1326"/>
      <c r="P22" s="1326"/>
      <c r="Q22" s="1326"/>
      <c r="R22" s="1327"/>
      <c r="S22" s="67"/>
      <c r="T22" s="1322" t="s">
        <v>362</v>
      </c>
      <c r="U22" s="1320"/>
      <c r="V22" s="1316" t="s">
        <v>409</v>
      </c>
      <c r="W22" s="1316"/>
      <c r="X22" s="1316"/>
      <c r="Y22" s="1316"/>
      <c r="Z22" s="1316"/>
      <c r="AA22" s="1316"/>
      <c r="AB22" s="1316"/>
      <c r="AC22" s="1317"/>
      <c r="AD22" s="67"/>
      <c r="AE22" s="67"/>
      <c r="AF22" s="67"/>
      <c r="AG22" s="67"/>
      <c r="AH22" s="67"/>
      <c r="AI22" s="67"/>
      <c r="AJ22" s="67"/>
      <c r="AK22" s="67"/>
      <c r="AL22" s="67"/>
      <c r="AM22" s="67"/>
      <c r="AN22" s="67"/>
      <c r="AO22" s="67"/>
      <c r="AP22" s="67"/>
      <c r="AQ22" s="67"/>
      <c r="AR22" s="67"/>
      <c r="AS22" s="67"/>
      <c r="AT22" s="67"/>
      <c r="AU22" s="67"/>
      <c r="AV22" s="67"/>
      <c r="AW22" s="67"/>
      <c r="AX22" s="67"/>
      <c r="AY22" s="67"/>
      <c r="AZ22" s="67"/>
      <c r="BA22" s="67"/>
      <c r="BB22" s="67"/>
      <c r="BC22" s="67"/>
      <c r="BD22" s="67"/>
      <c r="BE22" s="67"/>
      <c r="BF22" s="67"/>
      <c r="BG22" s="67"/>
      <c r="BH22" s="67"/>
      <c r="BI22" s="67"/>
      <c r="BJ22" s="67"/>
      <c r="BK22" s="67"/>
      <c r="BL22" s="67"/>
      <c r="BM22" s="67"/>
      <c r="BN22" s="67"/>
      <c r="BO22" s="67"/>
      <c r="BP22" s="67"/>
      <c r="BQ22" s="67"/>
      <c r="BR22" s="67"/>
      <c r="BS22" s="67"/>
      <c r="BT22" s="67"/>
      <c r="BU22" s="67"/>
      <c r="BV22" s="67"/>
      <c r="BW22" s="67"/>
      <c r="BX22" s="67"/>
      <c r="BY22" s="67"/>
      <c r="BZ22" s="67"/>
      <c r="CA22" s="67"/>
      <c r="CB22" s="67"/>
      <c r="CC22" s="67"/>
      <c r="CD22" s="67"/>
      <c r="CE22" s="67"/>
      <c r="CF22" s="67"/>
      <c r="CG22" s="67"/>
      <c r="CH22" s="67"/>
      <c r="CI22" s="67"/>
      <c r="CJ22" s="67"/>
      <c r="CK22" s="67"/>
      <c r="CL22" s="67"/>
      <c r="CM22" s="67"/>
      <c r="CN22" s="67"/>
      <c r="CO22" s="67"/>
      <c r="CP22" s="67"/>
      <c r="CQ22" s="67"/>
      <c r="CR22" s="67"/>
      <c r="CS22" s="67"/>
      <c r="CT22" s="67"/>
      <c r="CU22" s="67"/>
      <c r="CV22" s="67"/>
      <c r="CW22" s="67"/>
      <c r="CX22" s="67"/>
      <c r="CY22" s="67"/>
      <c r="CZ22" s="67"/>
      <c r="DA22" s="67"/>
      <c r="DB22" s="67"/>
      <c r="DC22" s="67"/>
      <c r="DD22" s="67"/>
      <c r="DE22" s="67"/>
      <c r="DF22" s="67"/>
      <c r="DG22" s="67"/>
      <c r="DH22" s="67"/>
      <c r="DI22" s="67"/>
      <c r="DJ22" s="67"/>
      <c r="DK22" s="67"/>
      <c r="DL22" s="67"/>
      <c r="DM22" s="67"/>
      <c r="DN22" s="67"/>
      <c r="DO22" s="67"/>
      <c r="DP22" s="67"/>
      <c r="DQ22" s="67"/>
      <c r="DR22" s="67"/>
      <c r="DS22" s="67"/>
      <c r="DT22" s="67"/>
      <c r="DU22" s="67"/>
      <c r="DV22" s="67"/>
      <c r="DW22" s="67"/>
      <c r="DX22" s="67"/>
      <c r="DY22" s="67"/>
      <c r="DZ22" s="67"/>
      <c r="EA22" s="67"/>
      <c r="EB22" s="67"/>
      <c r="EC22" s="67"/>
      <c r="ED22" s="67"/>
      <c r="EE22" s="67"/>
      <c r="EF22" s="67"/>
      <c r="EG22" s="67"/>
      <c r="EH22" s="67"/>
      <c r="EI22" s="67"/>
      <c r="EJ22" s="67"/>
      <c r="EK22" s="67"/>
      <c r="EL22" s="67"/>
      <c r="EM22" s="67"/>
      <c r="EN22" s="67"/>
      <c r="EO22" s="67"/>
      <c r="EP22" s="67"/>
      <c r="EQ22" s="67"/>
      <c r="ER22" s="67"/>
      <c r="ES22" s="67"/>
      <c r="ET22" s="67"/>
      <c r="EU22" s="67"/>
      <c r="EV22" s="67"/>
      <c r="EW22" s="67"/>
      <c r="EX22" s="67"/>
      <c r="EY22" s="67"/>
      <c r="EZ22" s="67"/>
      <c r="FA22" s="67"/>
      <c r="FB22" s="67"/>
      <c r="FC22" s="67"/>
      <c r="FD22" s="67"/>
      <c r="FE22" s="67"/>
      <c r="FF22" s="67"/>
      <c r="FG22" s="67"/>
      <c r="FH22" s="67"/>
      <c r="FI22" s="67"/>
      <c r="FJ22" s="67"/>
      <c r="FK22" s="67"/>
      <c r="FL22" s="67"/>
      <c r="FM22" s="67"/>
      <c r="FN22" s="67"/>
      <c r="FO22" s="67"/>
      <c r="FP22" s="67"/>
      <c r="FQ22" s="67"/>
      <c r="FR22" s="67"/>
      <c r="FS22" s="67"/>
      <c r="FT22" s="67"/>
      <c r="FU22" s="67"/>
      <c r="FV22" s="67"/>
      <c r="FW22" s="67"/>
      <c r="FX22" s="67"/>
      <c r="FY22" s="67"/>
      <c r="FZ22" s="67"/>
      <c r="GA22" s="67"/>
      <c r="GB22" s="67"/>
      <c r="GC22" s="67"/>
      <c r="GD22" s="67"/>
      <c r="GE22" s="67"/>
      <c r="GF22" s="67"/>
      <c r="GG22" s="67"/>
      <c r="GH22" s="67"/>
      <c r="GI22" s="67"/>
      <c r="GJ22" s="67"/>
      <c r="GK22" s="67"/>
      <c r="GL22" s="67"/>
      <c r="GM22" s="67"/>
      <c r="GN22" s="67"/>
      <c r="GO22" s="67"/>
      <c r="GP22" s="67"/>
      <c r="GQ22" s="67"/>
      <c r="GR22" s="67"/>
      <c r="GS22" s="67"/>
      <c r="GT22" s="67"/>
      <c r="GU22" s="67"/>
      <c r="GV22" s="67"/>
      <c r="GW22" s="67"/>
      <c r="GX22" s="67"/>
      <c r="GY22" s="67"/>
      <c r="GZ22" s="67"/>
      <c r="HA22" s="67"/>
      <c r="HB22" s="67"/>
      <c r="HC22" s="67"/>
      <c r="HD22" s="67"/>
      <c r="HE22" s="67"/>
      <c r="HF22" s="67"/>
      <c r="HG22" s="67"/>
      <c r="HH22" s="67"/>
      <c r="HI22" s="67"/>
      <c r="HJ22" s="67"/>
      <c r="HK22" s="67"/>
      <c r="HL22" s="67"/>
      <c r="HM22" s="67"/>
      <c r="HN22" s="67"/>
      <c r="HO22" s="67"/>
      <c r="HP22" s="67"/>
      <c r="HQ22" s="67"/>
      <c r="HR22" s="67"/>
      <c r="HS22" s="67"/>
      <c r="HT22" s="67"/>
      <c r="HU22" s="67"/>
      <c r="HV22" s="67"/>
      <c r="HW22" s="67"/>
      <c r="HX22" s="67"/>
      <c r="HY22" s="67"/>
      <c r="HZ22" s="67"/>
      <c r="IA22" s="67"/>
      <c r="IB22" s="67"/>
      <c r="IC22" s="67"/>
      <c r="ID22" s="67"/>
      <c r="IE22" s="67"/>
      <c r="IF22" s="67"/>
      <c r="IG22" s="67"/>
      <c r="IH22" s="67"/>
      <c r="II22" s="67"/>
      <c r="IJ22" s="67"/>
      <c r="IK22" s="67"/>
      <c r="IL22" s="67"/>
      <c r="IM22" s="68"/>
    </row>
    <row r="23" spans="1:247" ht="64.5" customHeight="1" thickTop="1" thickBot="1">
      <c r="A23" s="99"/>
      <c r="B23" s="96" t="s">
        <v>354</v>
      </c>
      <c r="C23" s="77"/>
      <c r="D23" s="1398" t="s">
        <v>400</v>
      </c>
      <c r="E23" s="1398"/>
      <c r="F23" s="1398"/>
      <c r="G23" s="1398"/>
      <c r="H23" s="1398"/>
      <c r="I23" s="1399"/>
      <c r="J23" s="78"/>
      <c r="K23" s="1396"/>
      <c r="L23" s="1326"/>
      <c r="M23" s="1326"/>
      <c r="N23" s="1326"/>
      <c r="O23" s="1326"/>
      <c r="P23" s="1326"/>
      <c r="Q23" s="1326"/>
      <c r="R23" s="1327"/>
      <c r="S23" s="67"/>
      <c r="T23" s="1323"/>
      <c r="U23" s="1321"/>
      <c r="V23" s="1318"/>
      <c r="W23" s="1318"/>
      <c r="X23" s="1318"/>
      <c r="Y23" s="1318"/>
      <c r="Z23" s="1318"/>
      <c r="AA23" s="1318"/>
      <c r="AB23" s="1318"/>
      <c r="AC23" s="1319"/>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c r="BZ23" s="67"/>
      <c r="CA23" s="67"/>
      <c r="CB23" s="67"/>
      <c r="CC23" s="67"/>
      <c r="CD23" s="67"/>
      <c r="CE23" s="67"/>
      <c r="CF23" s="67"/>
      <c r="CG23" s="67"/>
      <c r="CH23" s="67"/>
      <c r="CI23" s="67"/>
      <c r="CJ23" s="67"/>
      <c r="CK23" s="67"/>
      <c r="CL23" s="67"/>
      <c r="CM23" s="67"/>
      <c r="CN23" s="67"/>
      <c r="CO23" s="67"/>
      <c r="CP23" s="67"/>
      <c r="CQ23" s="67"/>
      <c r="CR23" s="67"/>
      <c r="CS23" s="67"/>
      <c r="CT23" s="67"/>
      <c r="CU23" s="67"/>
      <c r="CV23" s="67"/>
      <c r="CW23" s="67"/>
      <c r="CX23" s="67"/>
      <c r="CY23" s="67"/>
      <c r="CZ23" s="67"/>
      <c r="DA23" s="67"/>
      <c r="DB23" s="67"/>
      <c r="DC23" s="67"/>
      <c r="DD23" s="67"/>
      <c r="DE23" s="67"/>
      <c r="DF23" s="67"/>
      <c r="DG23" s="67"/>
      <c r="DH23" s="67"/>
      <c r="DI23" s="67"/>
      <c r="DJ23" s="67"/>
      <c r="DK23" s="67"/>
      <c r="DL23" s="67"/>
      <c r="DM23" s="67"/>
      <c r="DN23" s="67"/>
      <c r="DO23" s="67"/>
      <c r="DP23" s="67"/>
      <c r="DQ23" s="67"/>
      <c r="DR23" s="67"/>
      <c r="DS23" s="67"/>
      <c r="DT23" s="67"/>
      <c r="DU23" s="67"/>
      <c r="DV23" s="67"/>
      <c r="DW23" s="67"/>
      <c r="DX23" s="67"/>
      <c r="DY23" s="67"/>
      <c r="DZ23" s="67"/>
      <c r="EA23" s="67"/>
      <c r="EB23" s="67"/>
      <c r="EC23" s="67"/>
      <c r="ED23" s="67"/>
      <c r="EE23" s="67"/>
      <c r="EF23" s="67"/>
      <c r="EG23" s="67"/>
      <c r="EH23" s="67"/>
      <c r="EI23" s="67"/>
      <c r="EJ23" s="67"/>
      <c r="EK23" s="67"/>
      <c r="EL23" s="67"/>
      <c r="EM23" s="67"/>
      <c r="EN23" s="67"/>
      <c r="EO23" s="67"/>
      <c r="EP23" s="67"/>
      <c r="EQ23" s="67"/>
      <c r="ER23" s="67"/>
      <c r="ES23" s="67"/>
      <c r="ET23" s="67"/>
      <c r="EU23" s="67"/>
      <c r="EV23" s="67"/>
      <c r="EW23" s="67"/>
      <c r="EX23" s="67"/>
      <c r="EY23" s="67"/>
      <c r="EZ23" s="67"/>
      <c r="FA23" s="67"/>
      <c r="FB23" s="67"/>
      <c r="FC23" s="67"/>
      <c r="FD23" s="67"/>
      <c r="FE23" s="67"/>
      <c r="FF23" s="67"/>
      <c r="FG23" s="67"/>
      <c r="FH23" s="67"/>
      <c r="FI23" s="67"/>
      <c r="FJ23" s="67"/>
      <c r="FK23" s="67"/>
      <c r="FL23" s="67"/>
      <c r="FM23" s="67"/>
      <c r="FN23" s="67"/>
      <c r="FO23" s="67"/>
      <c r="FP23" s="67"/>
      <c r="FQ23" s="67"/>
      <c r="FR23" s="67"/>
      <c r="FS23" s="67"/>
      <c r="FT23" s="67"/>
      <c r="FU23" s="67"/>
      <c r="FV23" s="67"/>
      <c r="FW23" s="67"/>
      <c r="FX23" s="67"/>
      <c r="FY23" s="67"/>
      <c r="FZ23" s="67"/>
      <c r="GA23" s="67"/>
      <c r="GB23" s="67"/>
      <c r="GC23" s="67"/>
      <c r="GD23" s="67"/>
      <c r="GE23" s="67"/>
      <c r="GF23" s="67"/>
      <c r="GG23" s="67"/>
      <c r="GH23" s="67"/>
      <c r="GI23" s="67"/>
      <c r="GJ23" s="67"/>
      <c r="GK23" s="67"/>
      <c r="GL23" s="67"/>
      <c r="GM23" s="67"/>
      <c r="GN23" s="67"/>
      <c r="GO23" s="67"/>
      <c r="GP23" s="67"/>
      <c r="GQ23" s="67"/>
      <c r="GR23" s="67"/>
      <c r="GS23" s="67"/>
      <c r="GT23" s="67"/>
      <c r="GU23" s="67"/>
      <c r="GV23" s="67"/>
      <c r="GW23" s="67"/>
      <c r="GX23" s="67"/>
      <c r="GY23" s="67"/>
      <c r="GZ23" s="67"/>
      <c r="HA23" s="67"/>
      <c r="HB23" s="67"/>
      <c r="HC23" s="67"/>
      <c r="HD23" s="67"/>
      <c r="HE23" s="67"/>
      <c r="HF23" s="67"/>
      <c r="HG23" s="67"/>
      <c r="HH23" s="67"/>
      <c r="HI23" s="67"/>
      <c r="HJ23" s="67"/>
      <c r="HK23" s="67"/>
      <c r="HL23" s="67"/>
      <c r="HM23" s="67"/>
      <c r="HN23" s="67"/>
      <c r="HO23" s="67"/>
      <c r="HP23" s="67"/>
      <c r="HQ23" s="67"/>
      <c r="HR23" s="67"/>
      <c r="HS23" s="67"/>
      <c r="HT23" s="67"/>
      <c r="HU23" s="67"/>
      <c r="HV23" s="67"/>
      <c r="HW23" s="67"/>
      <c r="HX23" s="67"/>
      <c r="HY23" s="67"/>
      <c r="HZ23" s="67"/>
      <c r="IA23" s="67"/>
      <c r="IB23" s="67"/>
      <c r="IC23" s="67"/>
      <c r="ID23" s="67"/>
      <c r="IE23" s="67"/>
      <c r="IF23" s="67"/>
      <c r="IG23" s="67"/>
      <c r="IH23" s="67"/>
      <c r="II23" s="67"/>
      <c r="IJ23" s="67"/>
      <c r="IK23" s="67"/>
      <c r="IL23" s="67"/>
      <c r="IM23" s="68"/>
    </row>
    <row r="24" spans="1:247" ht="66.75" customHeight="1" thickTop="1" thickBot="1">
      <c r="A24" s="100"/>
      <c r="B24" s="101" t="s">
        <v>355</v>
      </c>
      <c r="C24" s="77"/>
      <c r="D24" s="1398" t="s">
        <v>348</v>
      </c>
      <c r="E24" s="1398"/>
      <c r="F24" s="1398"/>
      <c r="G24" s="1398"/>
      <c r="H24" s="1398"/>
      <c r="I24" s="1399"/>
      <c r="J24" s="78"/>
      <c r="K24" s="1396"/>
      <c r="L24" s="1326"/>
      <c r="M24" s="1326"/>
      <c r="N24" s="1326"/>
      <c r="O24" s="1326"/>
      <c r="P24" s="1326"/>
      <c r="Q24" s="1326"/>
      <c r="R24" s="1327"/>
      <c r="S24" s="67"/>
      <c r="T24" s="106" t="s">
        <v>365</v>
      </c>
      <c r="U24" s="107"/>
      <c r="V24" s="1318" t="s">
        <v>410</v>
      </c>
      <c r="W24" s="1318"/>
      <c r="X24" s="1318"/>
      <c r="Y24" s="1318"/>
      <c r="Z24" s="1318"/>
      <c r="AA24" s="1318"/>
      <c r="AB24" s="1318"/>
      <c r="AC24" s="1319"/>
      <c r="AD24" s="67"/>
      <c r="AE24" s="67"/>
      <c r="AF24" s="67"/>
      <c r="AG24" s="67"/>
      <c r="AH24" s="67"/>
      <c r="AI24" s="67"/>
      <c r="AJ24" s="67"/>
      <c r="AK24" s="67"/>
      <c r="AL24" s="67"/>
      <c r="AM24" s="67"/>
      <c r="AN24" s="67"/>
      <c r="AO24" s="67"/>
      <c r="AP24" s="67"/>
      <c r="AQ24" s="67"/>
      <c r="AR24" s="67"/>
      <c r="AS24" s="67"/>
      <c r="AT24" s="67"/>
      <c r="AU24" s="67"/>
      <c r="AV24" s="67"/>
      <c r="AW24" s="67"/>
      <c r="AX24" s="67"/>
      <c r="AY24" s="67"/>
      <c r="AZ24" s="67"/>
      <c r="BA24" s="67"/>
      <c r="BB24" s="67"/>
      <c r="BC24" s="67"/>
      <c r="BD24" s="67"/>
      <c r="BE24" s="67"/>
      <c r="BF24" s="67"/>
      <c r="BG24" s="67"/>
      <c r="BH24" s="67"/>
      <c r="BI24" s="67"/>
      <c r="BJ24" s="67"/>
      <c r="BK24" s="67"/>
      <c r="BL24" s="67"/>
      <c r="BM24" s="67"/>
      <c r="BN24" s="67"/>
      <c r="BO24" s="67"/>
      <c r="BP24" s="67"/>
      <c r="BQ24" s="67"/>
      <c r="BR24" s="67"/>
      <c r="BS24" s="67"/>
      <c r="BT24" s="67"/>
      <c r="BU24" s="67"/>
      <c r="BV24" s="67"/>
      <c r="BW24" s="67"/>
      <c r="BX24" s="67"/>
      <c r="BY24" s="67"/>
      <c r="BZ24" s="67"/>
      <c r="CA24" s="67"/>
      <c r="CB24" s="67"/>
      <c r="CC24" s="67"/>
      <c r="CD24" s="67"/>
      <c r="CE24" s="67"/>
      <c r="CF24" s="67"/>
      <c r="CG24" s="67"/>
      <c r="CH24" s="67"/>
      <c r="CI24" s="67"/>
      <c r="CJ24" s="67"/>
      <c r="CK24" s="67"/>
      <c r="CL24" s="67"/>
      <c r="CM24" s="67"/>
      <c r="CN24" s="67"/>
      <c r="CO24" s="67"/>
      <c r="CP24" s="67"/>
      <c r="CQ24" s="67"/>
      <c r="CR24" s="67"/>
      <c r="CS24" s="67"/>
      <c r="CT24" s="67"/>
      <c r="CU24" s="67"/>
      <c r="CV24" s="67"/>
      <c r="CW24" s="67"/>
      <c r="CX24" s="67"/>
      <c r="CY24" s="67"/>
      <c r="CZ24" s="67"/>
      <c r="DA24" s="67"/>
      <c r="DB24" s="67"/>
      <c r="DC24" s="67"/>
      <c r="DD24" s="67"/>
      <c r="DE24" s="67"/>
      <c r="DF24" s="67"/>
      <c r="DG24" s="67"/>
      <c r="DH24" s="67"/>
      <c r="DI24" s="67"/>
      <c r="DJ24" s="67"/>
      <c r="DK24" s="67"/>
      <c r="DL24" s="67"/>
      <c r="DM24" s="67"/>
      <c r="DN24" s="67"/>
      <c r="DO24" s="67"/>
      <c r="DP24" s="67"/>
      <c r="DQ24" s="67"/>
      <c r="DR24" s="67"/>
      <c r="DS24" s="67"/>
      <c r="DT24" s="67"/>
      <c r="DU24" s="67"/>
      <c r="DV24" s="67"/>
      <c r="DW24" s="67"/>
      <c r="DX24" s="67"/>
      <c r="DY24" s="67"/>
      <c r="DZ24" s="67"/>
      <c r="EA24" s="67"/>
      <c r="EB24" s="67"/>
      <c r="EC24" s="67"/>
      <c r="ED24" s="67"/>
      <c r="EE24" s="67"/>
      <c r="EF24" s="67"/>
      <c r="EG24" s="67"/>
      <c r="EH24" s="67"/>
      <c r="EI24" s="67"/>
      <c r="EJ24" s="67"/>
      <c r="EK24" s="67"/>
      <c r="EL24" s="67"/>
      <c r="EM24" s="67"/>
      <c r="EN24" s="67"/>
      <c r="EO24" s="67"/>
      <c r="EP24" s="67"/>
      <c r="EQ24" s="67"/>
      <c r="ER24" s="67"/>
      <c r="ES24" s="67"/>
      <c r="ET24" s="67"/>
      <c r="EU24" s="67"/>
      <c r="EV24" s="67"/>
      <c r="EW24" s="67"/>
      <c r="EX24" s="67"/>
      <c r="EY24" s="67"/>
      <c r="EZ24" s="67"/>
      <c r="FA24" s="67"/>
      <c r="FB24" s="67"/>
      <c r="FC24" s="67"/>
      <c r="FD24" s="67"/>
      <c r="FE24" s="67"/>
      <c r="FF24" s="67"/>
      <c r="FG24" s="67"/>
      <c r="FH24" s="67"/>
      <c r="FI24" s="67"/>
      <c r="FJ24" s="67"/>
      <c r="FK24" s="67"/>
      <c r="FL24" s="67"/>
      <c r="FM24" s="67"/>
      <c r="FN24" s="67"/>
      <c r="FO24" s="67"/>
      <c r="FP24" s="67"/>
      <c r="FQ24" s="67"/>
      <c r="FR24" s="67"/>
      <c r="FS24" s="67"/>
      <c r="FT24" s="67"/>
      <c r="FU24" s="67"/>
      <c r="FV24" s="67"/>
      <c r="FW24" s="67"/>
      <c r="FX24" s="67"/>
      <c r="FY24" s="67"/>
      <c r="FZ24" s="67"/>
      <c r="GA24" s="67"/>
      <c r="GB24" s="67"/>
      <c r="GC24" s="67"/>
      <c r="GD24" s="67"/>
      <c r="GE24" s="67"/>
      <c r="GF24" s="67"/>
      <c r="GG24" s="67"/>
      <c r="GH24" s="67"/>
      <c r="GI24" s="67"/>
      <c r="GJ24" s="67"/>
      <c r="GK24" s="67"/>
      <c r="GL24" s="67"/>
      <c r="GM24" s="67"/>
      <c r="GN24" s="67"/>
      <c r="GO24" s="67"/>
      <c r="GP24" s="67"/>
      <c r="GQ24" s="67"/>
      <c r="GR24" s="67"/>
      <c r="GS24" s="67"/>
      <c r="GT24" s="67"/>
      <c r="GU24" s="67"/>
      <c r="GV24" s="67"/>
      <c r="GW24" s="67"/>
      <c r="GX24" s="67"/>
      <c r="GY24" s="67"/>
      <c r="GZ24" s="67"/>
      <c r="HA24" s="67"/>
      <c r="HB24" s="67"/>
      <c r="HC24" s="67"/>
      <c r="HD24" s="67"/>
      <c r="HE24" s="67"/>
      <c r="HF24" s="67"/>
      <c r="HG24" s="67"/>
      <c r="HH24" s="67"/>
      <c r="HI24" s="67"/>
      <c r="HJ24" s="67"/>
      <c r="HK24" s="67"/>
      <c r="HL24" s="67"/>
      <c r="HM24" s="67"/>
      <c r="HN24" s="67"/>
      <c r="HO24" s="67"/>
      <c r="HP24" s="67"/>
      <c r="HQ24" s="67"/>
      <c r="HR24" s="67"/>
      <c r="HS24" s="67"/>
      <c r="HT24" s="67"/>
      <c r="HU24" s="67"/>
      <c r="HV24" s="67"/>
      <c r="HW24" s="67"/>
      <c r="HX24" s="67"/>
      <c r="HY24" s="67"/>
      <c r="HZ24" s="67"/>
      <c r="IA24" s="67"/>
      <c r="IB24" s="67"/>
      <c r="IC24" s="67"/>
      <c r="ID24" s="67"/>
      <c r="IE24" s="67"/>
      <c r="IF24" s="67"/>
      <c r="IG24" s="67"/>
      <c r="IH24" s="67"/>
      <c r="II24" s="67"/>
      <c r="IJ24" s="67"/>
      <c r="IK24" s="67"/>
      <c r="IL24" s="67"/>
      <c r="IM24" s="68"/>
    </row>
    <row r="25" spans="1:247" ht="84.75" customHeight="1" thickTop="1" thickBot="1">
      <c r="A25" s="99"/>
      <c r="B25" s="96" t="s">
        <v>356</v>
      </c>
      <c r="C25" s="77"/>
      <c r="D25" s="1403" t="s">
        <v>401</v>
      </c>
      <c r="E25" s="1403"/>
      <c r="F25" s="1403"/>
      <c r="G25" s="1403"/>
      <c r="H25" s="1403"/>
      <c r="I25" s="1404"/>
      <c r="J25" s="67"/>
      <c r="K25" s="1396"/>
      <c r="L25" s="1326"/>
      <c r="M25" s="1326"/>
      <c r="N25" s="1326"/>
      <c r="O25" s="1326"/>
      <c r="P25" s="1326"/>
      <c r="Q25" s="1326"/>
      <c r="R25" s="132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67"/>
      <c r="BN25" s="67"/>
      <c r="BO25" s="67"/>
      <c r="BP25" s="67"/>
      <c r="BQ25" s="67"/>
      <c r="BR25" s="67"/>
      <c r="BS25" s="67"/>
      <c r="BT25" s="67"/>
      <c r="BU25" s="67"/>
      <c r="BV25" s="67"/>
      <c r="BW25" s="67"/>
      <c r="BX25" s="67"/>
      <c r="BY25" s="67"/>
      <c r="BZ25" s="67"/>
      <c r="CA25" s="67"/>
      <c r="CB25" s="67"/>
      <c r="CC25" s="67"/>
      <c r="CD25" s="67"/>
      <c r="CE25" s="67"/>
      <c r="CF25" s="67"/>
      <c r="CG25" s="67"/>
      <c r="CH25" s="67"/>
      <c r="CI25" s="67"/>
      <c r="CJ25" s="67"/>
      <c r="CK25" s="67"/>
      <c r="CL25" s="67"/>
      <c r="CM25" s="67"/>
      <c r="CN25" s="67"/>
      <c r="CO25" s="67"/>
      <c r="CP25" s="67"/>
      <c r="CQ25" s="67"/>
      <c r="CR25" s="67"/>
      <c r="CS25" s="67"/>
      <c r="CT25" s="67"/>
      <c r="CU25" s="67"/>
      <c r="CV25" s="67"/>
      <c r="CW25" s="67"/>
      <c r="CX25" s="67"/>
      <c r="CY25" s="67"/>
      <c r="CZ25" s="67"/>
      <c r="DA25" s="67"/>
      <c r="DB25" s="67"/>
      <c r="DC25" s="67"/>
      <c r="DD25" s="67"/>
      <c r="DE25" s="67"/>
      <c r="DF25" s="67"/>
      <c r="DG25" s="67"/>
      <c r="DH25" s="67"/>
      <c r="DI25" s="67"/>
      <c r="DJ25" s="67"/>
      <c r="DK25" s="67"/>
      <c r="DL25" s="67"/>
      <c r="DM25" s="67"/>
      <c r="DN25" s="67"/>
      <c r="DO25" s="67"/>
      <c r="DP25" s="67"/>
      <c r="DQ25" s="67"/>
      <c r="DR25" s="67"/>
      <c r="DS25" s="67"/>
      <c r="DT25" s="67"/>
      <c r="DU25" s="67"/>
      <c r="DV25" s="67"/>
      <c r="DW25" s="67"/>
      <c r="DX25" s="67"/>
      <c r="DY25" s="67"/>
      <c r="DZ25" s="67"/>
      <c r="EA25" s="67"/>
      <c r="EB25" s="67"/>
      <c r="EC25" s="67"/>
      <c r="ED25" s="67"/>
      <c r="EE25" s="67"/>
      <c r="EF25" s="67"/>
      <c r="EG25" s="67"/>
      <c r="EH25" s="67"/>
      <c r="EI25" s="67"/>
      <c r="EJ25" s="67"/>
      <c r="EK25" s="67"/>
      <c r="EL25" s="67"/>
      <c r="EM25" s="67"/>
      <c r="EN25" s="67"/>
      <c r="EO25" s="67"/>
      <c r="EP25" s="67"/>
      <c r="EQ25" s="67"/>
      <c r="ER25" s="67"/>
      <c r="ES25" s="67"/>
      <c r="ET25" s="67"/>
      <c r="EU25" s="67"/>
      <c r="EV25" s="67"/>
      <c r="EW25" s="67"/>
      <c r="EX25" s="67"/>
      <c r="EY25" s="67"/>
      <c r="EZ25" s="67"/>
      <c r="FA25" s="67"/>
      <c r="FB25" s="67"/>
      <c r="FC25" s="67"/>
      <c r="FD25" s="67"/>
      <c r="FE25" s="67"/>
      <c r="FF25" s="67"/>
      <c r="FG25" s="67"/>
      <c r="FH25" s="67"/>
      <c r="FI25" s="67"/>
      <c r="FJ25" s="67"/>
      <c r="FK25" s="67"/>
      <c r="FL25" s="67"/>
      <c r="FM25" s="67"/>
      <c r="FN25" s="67"/>
      <c r="FO25" s="67"/>
      <c r="FP25" s="67"/>
      <c r="FQ25" s="67"/>
      <c r="FR25" s="67"/>
      <c r="FS25" s="67"/>
      <c r="FT25" s="67"/>
      <c r="FU25" s="67"/>
      <c r="FV25" s="67"/>
      <c r="FW25" s="67"/>
      <c r="FX25" s="67"/>
      <c r="FY25" s="67"/>
      <c r="FZ25" s="67"/>
      <c r="GA25" s="67"/>
      <c r="GB25" s="67"/>
      <c r="GC25" s="67"/>
      <c r="GD25" s="67"/>
      <c r="GE25" s="67"/>
      <c r="GF25" s="67"/>
      <c r="GG25" s="67"/>
      <c r="GH25" s="67"/>
      <c r="GI25" s="67"/>
      <c r="GJ25" s="67"/>
      <c r="GK25" s="67"/>
      <c r="GL25" s="67"/>
      <c r="GM25" s="67"/>
      <c r="GN25" s="67"/>
      <c r="GO25" s="67"/>
      <c r="GP25" s="67"/>
      <c r="GQ25" s="67"/>
      <c r="GR25" s="67"/>
      <c r="GS25" s="67"/>
      <c r="GT25" s="67"/>
      <c r="GU25" s="67"/>
      <c r="GV25" s="67"/>
      <c r="GW25" s="67"/>
      <c r="GX25" s="67"/>
      <c r="GY25" s="67"/>
      <c r="GZ25" s="67"/>
      <c r="HA25" s="67"/>
      <c r="HB25" s="67"/>
      <c r="HC25" s="67"/>
      <c r="HD25" s="67"/>
      <c r="HE25" s="67"/>
      <c r="HF25" s="67"/>
      <c r="HG25" s="67"/>
      <c r="HH25" s="67"/>
      <c r="HI25" s="67"/>
      <c r="HJ25" s="67"/>
      <c r="HK25" s="67"/>
      <c r="HL25" s="67"/>
      <c r="HM25" s="67"/>
      <c r="HN25" s="67"/>
      <c r="HO25" s="67"/>
      <c r="HP25" s="67"/>
      <c r="HQ25" s="67"/>
      <c r="HR25" s="67"/>
      <c r="HS25" s="67"/>
      <c r="HT25" s="67"/>
      <c r="HU25" s="67"/>
      <c r="HV25" s="67"/>
      <c r="HW25" s="67"/>
      <c r="HX25" s="67"/>
      <c r="HY25" s="67"/>
      <c r="HZ25" s="67"/>
      <c r="IA25" s="67"/>
      <c r="IB25" s="67"/>
      <c r="IC25" s="67"/>
      <c r="ID25" s="67"/>
      <c r="IE25" s="67"/>
      <c r="IF25" s="67"/>
      <c r="IG25" s="67"/>
      <c r="IH25" s="67"/>
      <c r="II25" s="67"/>
      <c r="IJ25" s="67"/>
      <c r="IK25" s="67"/>
      <c r="IL25" s="67"/>
      <c r="IM25" s="68"/>
    </row>
    <row r="26" spans="1:247" ht="64.5" customHeight="1" thickTop="1" thickBot="1">
      <c r="A26" s="100"/>
      <c r="B26" s="101" t="s">
        <v>357</v>
      </c>
      <c r="C26" s="77"/>
      <c r="D26" s="1405" t="s">
        <v>402</v>
      </c>
      <c r="E26" s="1405"/>
      <c r="F26" s="1405"/>
      <c r="G26" s="1405"/>
      <c r="H26" s="1405"/>
      <c r="I26" s="1405"/>
      <c r="J26" s="108"/>
      <c r="K26" s="1397"/>
      <c r="L26" s="1393"/>
      <c r="M26" s="1393"/>
      <c r="N26" s="1393"/>
      <c r="O26" s="1393"/>
      <c r="P26" s="1393"/>
      <c r="Q26" s="1393"/>
      <c r="R26" s="1394"/>
      <c r="S26" s="67"/>
      <c r="T26" s="67"/>
      <c r="U26" s="67"/>
      <c r="V26"/>
      <c r="W26" s="67"/>
      <c r="X26" s="67"/>
      <c r="Y26" s="67"/>
      <c r="Z26" s="67"/>
      <c r="AA26" s="67"/>
      <c r="AB26" s="67"/>
      <c r="AC26" s="67"/>
      <c r="AD26" s="67"/>
      <c r="AE26" s="67"/>
      <c r="AF26" s="67"/>
      <c r="AG26" s="67"/>
      <c r="AH26" s="67"/>
      <c r="AI26" s="67"/>
      <c r="AJ26" s="67"/>
      <c r="AK26" s="67"/>
      <c r="AL26" s="67"/>
      <c r="AM26" s="67"/>
      <c r="AN26" s="67"/>
      <c r="AO26" s="67"/>
      <c r="AP26" s="67"/>
      <c r="AQ26" s="67"/>
      <c r="AR26" s="67"/>
      <c r="AS26" s="67"/>
      <c r="AT26" s="67"/>
      <c r="AU26" s="67"/>
      <c r="AV26" s="67"/>
      <c r="AW26" s="67"/>
      <c r="AX26" s="67"/>
      <c r="AY26" s="67"/>
      <c r="AZ26" s="67"/>
      <c r="BA26" s="67"/>
      <c r="BB26" s="67"/>
      <c r="BC26" s="67"/>
      <c r="BD26" s="67"/>
      <c r="BE26" s="67"/>
      <c r="BF26" s="67"/>
      <c r="BG26" s="67"/>
      <c r="BH26" s="67"/>
      <c r="BI26" s="67"/>
      <c r="BJ26" s="67"/>
      <c r="BK26" s="67"/>
      <c r="BL26" s="67"/>
      <c r="BM26" s="67"/>
      <c r="BN26" s="67"/>
      <c r="BO26" s="67"/>
      <c r="BP26" s="67"/>
      <c r="BQ26" s="67"/>
      <c r="BR26" s="67"/>
      <c r="BS26" s="67"/>
      <c r="BT26" s="67"/>
      <c r="BU26" s="67"/>
      <c r="BV26" s="67"/>
      <c r="BW26" s="67"/>
      <c r="BX26" s="67"/>
      <c r="BY26" s="67"/>
      <c r="BZ26" s="67"/>
      <c r="CA26" s="67"/>
      <c r="CB26" s="67"/>
      <c r="CC26" s="67"/>
      <c r="CD26" s="67"/>
      <c r="CE26" s="67"/>
      <c r="CF26" s="67"/>
      <c r="CG26" s="67"/>
      <c r="CH26" s="67"/>
      <c r="CI26" s="67"/>
      <c r="CJ26" s="67"/>
      <c r="CK26" s="67"/>
      <c r="CL26" s="67"/>
      <c r="CM26" s="67"/>
      <c r="CN26" s="67"/>
      <c r="CO26" s="67"/>
      <c r="CP26" s="67"/>
      <c r="CQ26" s="67"/>
      <c r="CR26" s="67"/>
      <c r="CS26" s="67"/>
      <c r="CT26" s="67"/>
      <c r="CU26" s="67"/>
      <c r="CV26" s="67"/>
      <c r="CW26" s="67"/>
      <c r="CX26" s="67"/>
      <c r="CY26" s="67"/>
      <c r="CZ26" s="67"/>
      <c r="DA26" s="67"/>
      <c r="DB26" s="67"/>
      <c r="DC26" s="67"/>
      <c r="DD26" s="67"/>
      <c r="DE26" s="67"/>
      <c r="DF26" s="67"/>
      <c r="DG26" s="67"/>
      <c r="DH26" s="67"/>
      <c r="DI26" s="67"/>
      <c r="DJ26" s="67"/>
      <c r="DK26" s="67"/>
      <c r="DL26" s="67"/>
      <c r="DM26" s="67"/>
      <c r="DN26" s="67"/>
      <c r="DO26" s="67"/>
      <c r="DP26" s="67"/>
      <c r="DQ26" s="67"/>
      <c r="DR26" s="67"/>
      <c r="DS26" s="67"/>
      <c r="DT26" s="67"/>
      <c r="DU26" s="67"/>
      <c r="DV26" s="67"/>
      <c r="DW26" s="67"/>
      <c r="DX26" s="67"/>
      <c r="DY26" s="67"/>
      <c r="DZ26" s="67"/>
      <c r="EA26" s="67"/>
      <c r="EB26" s="67"/>
      <c r="EC26" s="67"/>
      <c r="ED26" s="67"/>
      <c r="EE26" s="67"/>
      <c r="EF26" s="67"/>
      <c r="EG26" s="67"/>
      <c r="EH26" s="67"/>
      <c r="EI26" s="67"/>
      <c r="EJ26" s="67"/>
      <c r="EK26" s="67"/>
      <c r="EL26" s="67"/>
      <c r="EM26" s="67"/>
      <c r="EN26" s="67"/>
      <c r="EO26" s="67"/>
      <c r="EP26" s="67"/>
      <c r="EQ26" s="67"/>
      <c r="ER26" s="67"/>
      <c r="ES26" s="67"/>
      <c r="ET26" s="67"/>
      <c r="EU26" s="67"/>
      <c r="EV26" s="67"/>
      <c r="EW26" s="67"/>
      <c r="EX26" s="67"/>
      <c r="EY26" s="67"/>
      <c r="EZ26" s="67"/>
      <c r="FA26" s="67"/>
      <c r="FB26" s="67"/>
      <c r="FC26" s="67"/>
      <c r="FD26" s="67"/>
      <c r="FE26" s="67"/>
      <c r="FF26" s="67"/>
      <c r="FG26" s="67"/>
      <c r="FH26" s="67"/>
      <c r="FI26" s="67"/>
      <c r="FJ26" s="67"/>
      <c r="FK26" s="67"/>
      <c r="FL26" s="67"/>
      <c r="FM26" s="67"/>
      <c r="FN26" s="67"/>
      <c r="FO26" s="67"/>
      <c r="FP26" s="67"/>
      <c r="FQ26" s="67"/>
      <c r="FR26" s="67"/>
      <c r="FS26" s="67"/>
      <c r="FT26" s="67"/>
      <c r="FU26" s="67"/>
      <c r="FV26" s="67"/>
      <c r="FW26" s="67"/>
      <c r="FX26" s="67"/>
      <c r="FY26" s="67"/>
      <c r="FZ26" s="67"/>
      <c r="GA26" s="67"/>
      <c r="GB26" s="67"/>
      <c r="GC26" s="67"/>
      <c r="GD26" s="67"/>
      <c r="GE26" s="67"/>
      <c r="GF26" s="67"/>
      <c r="GG26" s="67"/>
      <c r="GH26" s="67"/>
      <c r="GI26" s="67"/>
      <c r="GJ26" s="67"/>
      <c r="GK26" s="67"/>
      <c r="GL26" s="67"/>
      <c r="GM26" s="67"/>
      <c r="GN26" s="67"/>
      <c r="GO26" s="67"/>
      <c r="GP26" s="67"/>
      <c r="GQ26" s="67"/>
      <c r="GR26" s="67"/>
      <c r="GS26" s="67"/>
      <c r="GT26" s="67"/>
      <c r="GU26" s="67"/>
      <c r="GV26" s="67"/>
      <c r="GW26" s="67"/>
      <c r="GX26" s="67"/>
      <c r="GY26" s="67"/>
      <c r="GZ26" s="67"/>
      <c r="HA26" s="67"/>
      <c r="HB26" s="67"/>
      <c r="HC26" s="67"/>
      <c r="HD26" s="67"/>
      <c r="HE26" s="67"/>
      <c r="HF26" s="67"/>
      <c r="HG26" s="67"/>
      <c r="HH26" s="67"/>
      <c r="HI26" s="67"/>
      <c r="HJ26" s="67"/>
      <c r="HK26" s="67"/>
      <c r="HL26" s="67"/>
      <c r="HM26" s="67"/>
      <c r="HN26" s="67"/>
      <c r="HO26" s="67"/>
      <c r="HP26" s="67"/>
      <c r="HQ26" s="67"/>
      <c r="HR26" s="67"/>
      <c r="HS26" s="67"/>
      <c r="HT26" s="67"/>
      <c r="HU26" s="67"/>
      <c r="HV26" s="67"/>
      <c r="HW26" s="67"/>
      <c r="HX26" s="67"/>
      <c r="HY26" s="67"/>
      <c r="HZ26" s="67"/>
      <c r="IA26" s="67"/>
      <c r="IB26" s="67"/>
      <c r="IC26" s="67"/>
      <c r="ID26" s="67"/>
      <c r="IE26" s="67"/>
      <c r="IF26" s="67"/>
      <c r="IG26" s="67"/>
      <c r="IH26" s="67"/>
      <c r="II26" s="67"/>
      <c r="IJ26" s="67"/>
      <c r="IK26" s="67"/>
      <c r="IL26" s="67"/>
      <c r="IM26" s="68"/>
    </row>
    <row r="27" spans="1:247" ht="77.25" customHeight="1" thickTop="1" thickBot="1">
      <c r="A27" s="99"/>
      <c r="B27" s="101" t="s">
        <v>358</v>
      </c>
      <c r="C27" s="77"/>
      <c r="D27" s="1406" t="s">
        <v>403</v>
      </c>
      <c r="E27" s="1406"/>
      <c r="F27" s="1406"/>
      <c r="G27" s="1406"/>
      <c r="H27" s="1406"/>
      <c r="I27" s="1407"/>
      <c r="J27" s="86"/>
      <c r="K27" s="85" t="s">
        <v>359</v>
      </c>
      <c r="L27" s="105"/>
      <c r="M27" s="1328" t="s">
        <v>406</v>
      </c>
      <c r="N27" s="1328"/>
      <c r="O27" s="1328"/>
      <c r="P27" s="1328"/>
      <c r="Q27" s="1328"/>
      <c r="R27" s="1392"/>
      <c r="S27" s="67"/>
      <c r="T27" s="67"/>
      <c r="U27" s="67"/>
      <c r="V27" s="67"/>
      <c r="W27" s="67"/>
      <c r="X27" s="67"/>
      <c r="Y27" s="67"/>
      <c r="Z27" s="67"/>
      <c r="AA27" s="67"/>
      <c r="AB27" s="67"/>
      <c r="AC27" s="67"/>
      <c r="AD27" s="67"/>
      <c r="AE27" s="67"/>
      <c r="AF27" s="67"/>
      <c r="AG27" s="67"/>
      <c r="AH27" s="67"/>
      <c r="AI27" s="67"/>
      <c r="AJ27" s="67"/>
      <c r="AK27" s="67"/>
      <c r="AL27" s="67"/>
      <c r="AM27" s="67"/>
      <c r="AN27" s="67"/>
      <c r="AO27" s="67"/>
      <c r="AP27" s="67"/>
      <c r="AQ27" s="67"/>
      <c r="AR27" s="67"/>
      <c r="AS27" s="67"/>
      <c r="AT27" s="67"/>
      <c r="AU27" s="67"/>
      <c r="AV27" s="67"/>
      <c r="AW27" s="67"/>
      <c r="AX27" s="67"/>
      <c r="AY27" s="67"/>
      <c r="AZ27" s="67"/>
      <c r="BA27" s="67"/>
      <c r="BB27" s="67"/>
      <c r="BC27" s="67"/>
      <c r="BD27" s="67"/>
      <c r="BE27" s="67"/>
      <c r="BF27" s="67"/>
      <c r="BG27" s="67"/>
      <c r="BH27" s="67"/>
      <c r="BI27" s="67"/>
      <c r="BJ27" s="67"/>
      <c r="BK27" s="67"/>
      <c r="BL27" s="67"/>
      <c r="BM27" s="67"/>
      <c r="BN27" s="67"/>
      <c r="BO27" s="67"/>
      <c r="BP27" s="67"/>
      <c r="BQ27" s="67"/>
      <c r="BR27" s="67"/>
      <c r="BS27" s="67"/>
      <c r="BT27" s="67"/>
      <c r="BU27" s="67"/>
      <c r="BV27" s="67"/>
      <c r="BW27" s="67"/>
      <c r="BX27" s="67"/>
      <c r="BY27" s="67"/>
      <c r="BZ27" s="67"/>
      <c r="CA27" s="67"/>
      <c r="CB27" s="67"/>
      <c r="CC27" s="67"/>
      <c r="CD27" s="67"/>
      <c r="CE27" s="67"/>
      <c r="CF27" s="67"/>
      <c r="CG27" s="67"/>
      <c r="CH27" s="67"/>
      <c r="CI27" s="67"/>
      <c r="CJ27" s="67"/>
      <c r="CK27" s="67"/>
      <c r="CL27" s="67"/>
      <c r="CM27" s="67"/>
      <c r="CN27" s="67"/>
      <c r="CO27" s="67"/>
      <c r="CP27" s="67"/>
      <c r="CQ27" s="67"/>
      <c r="CR27" s="67"/>
      <c r="CS27" s="67"/>
      <c r="CT27" s="67"/>
      <c r="CU27" s="67"/>
      <c r="CV27" s="67"/>
      <c r="CW27" s="67"/>
      <c r="CX27" s="67"/>
      <c r="CY27" s="67"/>
      <c r="CZ27" s="67"/>
      <c r="DA27" s="67"/>
      <c r="DB27" s="67"/>
      <c r="DC27" s="67"/>
      <c r="DD27" s="67"/>
      <c r="DE27" s="67"/>
      <c r="DF27" s="67"/>
      <c r="DG27" s="67"/>
      <c r="DH27" s="67"/>
      <c r="DI27" s="67"/>
      <c r="DJ27" s="67"/>
      <c r="DK27" s="67"/>
      <c r="DL27" s="67"/>
      <c r="DM27" s="67"/>
      <c r="DN27" s="67"/>
      <c r="DO27" s="67"/>
      <c r="DP27" s="67"/>
      <c r="DQ27" s="67"/>
      <c r="DR27" s="67"/>
      <c r="DS27" s="67"/>
      <c r="DT27" s="67"/>
      <c r="DU27" s="67"/>
      <c r="DV27" s="67"/>
      <c r="DW27" s="67"/>
      <c r="DX27" s="67"/>
      <c r="DY27" s="67"/>
      <c r="DZ27" s="67"/>
      <c r="EA27" s="67"/>
      <c r="EB27" s="67"/>
      <c r="EC27" s="67"/>
      <c r="ED27" s="67"/>
      <c r="EE27" s="67"/>
      <c r="EF27" s="67"/>
      <c r="EG27" s="67"/>
      <c r="EH27" s="67"/>
      <c r="EI27" s="67"/>
      <c r="EJ27" s="67"/>
      <c r="EK27" s="67"/>
      <c r="EL27" s="67"/>
      <c r="EM27" s="67"/>
      <c r="EN27" s="67"/>
      <c r="EO27" s="67"/>
      <c r="EP27" s="67"/>
      <c r="EQ27" s="67"/>
      <c r="ER27" s="67"/>
      <c r="ES27" s="67"/>
      <c r="ET27" s="67"/>
      <c r="EU27" s="67"/>
      <c r="EV27" s="67"/>
      <c r="EW27" s="67"/>
      <c r="EX27" s="67"/>
      <c r="EY27" s="67"/>
      <c r="EZ27" s="67"/>
      <c r="FA27" s="67"/>
      <c r="FB27" s="67"/>
      <c r="FC27" s="67"/>
      <c r="FD27" s="67"/>
      <c r="FE27" s="67"/>
      <c r="FF27" s="67"/>
      <c r="FG27" s="67"/>
      <c r="FH27" s="67"/>
      <c r="FI27" s="67"/>
      <c r="FJ27" s="67"/>
      <c r="FK27" s="67"/>
      <c r="FL27" s="67"/>
      <c r="FM27" s="67"/>
      <c r="FN27" s="67"/>
      <c r="FO27" s="67"/>
      <c r="FP27" s="67"/>
      <c r="FQ27" s="67"/>
      <c r="FR27" s="67"/>
      <c r="FS27" s="67"/>
      <c r="FT27" s="67"/>
      <c r="FU27" s="67"/>
      <c r="FV27" s="67"/>
      <c r="FW27" s="67"/>
      <c r="FX27" s="67"/>
      <c r="FY27" s="67"/>
      <c r="FZ27" s="67"/>
      <c r="GA27" s="67"/>
      <c r="GB27" s="67"/>
      <c r="GC27" s="67"/>
      <c r="GD27" s="67"/>
      <c r="GE27" s="67"/>
      <c r="GF27" s="67"/>
      <c r="GG27" s="67"/>
      <c r="GH27" s="67"/>
      <c r="GI27" s="67"/>
      <c r="GJ27" s="67"/>
      <c r="GK27" s="67"/>
      <c r="GL27" s="67"/>
      <c r="GM27" s="67"/>
      <c r="GN27" s="67"/>
      <c r="GO27" s="67"/>
      <c r="GP27" s="67"/>
      <c r="GQ27" s="67"/>
      <c r="GR27" s="67"/>
      <c r="GS27" s="67"/>
      <c r="GT27" s="67"/>
      <c r="GU27" s="67"/>
      <c r="GV27" s="67"/>
      <c r="GW27" s="67"/>
      <c r="GX27" s="67"/>
      <c r="GY27" s="67"/>
      <c r="GZ27" s="67"/>
      <c r="HA27" s="67"/>
      <c r="HB27" s="67"/>
      <c r="HC27" s="67"/>
      <c r="HD27" s="67"/>
      <c r="HE27" s="67"/>
      <c r="HF27" s="67"/>
      <c r="HG27" s="67"/>
      <c r="HH27" s="67"/>
      <c r="HI27" s="67"/>
      <c r="HJ27" s="67"/>
      <c r="HK27" s="67"/>
      <c r="HL27" s="67"/>
      <c r="HM27" s="67"/>
      <c r="HN27" s="67"/>
      <c r="HO27" s="67"/>
      <c r="HP27" s="67"/>
      <c r="HQ27" s="67"/>
      <c r="HR27" s="67"/>
      <c r="HS27" s="67"/>
      <c r="HT27" s="67"/>
      <c r="HU27" s="67"/>
      <c r="HV27" s="67"/>
      <c r="HW27" s="67"/>
      <c r="HX27" s="67"/>
      <c r="HY27" s="67"/>
      <c r="HZ27" s="67"/>
      <c r="IA27" s="67"/>
      <c r="IB27" s="67"/>
      <c r="IC27" s="67"/>
      <c r="ID27" s="67"/>
      <c r="IE27" s="67"/>
      <c r="IF27" s="67"/>
      <c r="IG27" s="67"/>
      <c r="IH27" s="67"/>
      <c r="II27" s="67"/>
      <c r="IJ27" s="67"/>
      <c r="IK27" s="67"/>
      <c r="IL27" s="67"/>
      <c r="IM27" s="68"/>
    </row>
    <row r="28" spans="1:247" ht="64.5" customHeight="1" thickTop="1">
      <c r="A28" s="66"/>
      <c r="B28" s="67"/>
      <c r="C28" s="67"/>
      <c r="D28" s="67"/>
      <c r="E28" s="67"/>
      <c r="F28" s="67"/>
      <c r="G28" s="67"/>
      <c r="H28" s="67"/>
      <c r="I28" s="67"/>
      <c r="J28" s="67"/>
      <c r="K28" s="67"/>
      <c r="L28" s="67"/>
      <c r="M28" s="67"/>
      <c r="N28" s="67"/>
      <c r="O28" s="67"/>
      <c r="P28" s="67"/>
      <c r="Q28" s="67"/>
      <c r="R28" s="67"/>
      <c r="S28" s="67"/>
      <c r="T28" s="67"/>
      <c r="U28" s="67"/>
      <c r="V28" s="67"/>
      <c r="W28" s="67"/>
      <c r="X28" s="67"/>
      <c r="Y28" s="67"/>
      <c r="Z28" s="67"/>
      <c r="AA28" s="67"/>
      <c r="AB28" s="67"/>
      <c r="AC28" s="67"/>
      <c r="AD28" s="67"/>
      <c r="AE28" s="67"/>
      <c r="AF28" s="67"/>
      <c r="AG28" s="67"/>
      <c r="AH28" s="67"/>
      <c r="AI28" s="67"/>
      <c r="AJ28" s="67"/>
      <c r="AK28" s="67"/>
      <c r="AL28" s="67"/>
      <c r="AM28" s="67"/>
      <c r="AN28" s="67"/>
      <c r="AO28" s="67"/>
      <c r="AP28" s="67"/>
      <c r="AQ28" s="67"/>
      <c r="AR28" s="67"/>
      <c r="AS28" s="67"/>
      <c r="AT28" s="67"/>
      <c r="AU28" s="67"/>
      <c r="AV28" s="67"/>
      <c r="AW28" s="67"/>
      <c r="AX28" s="67"/>
      <c r="AY28" s="67"/>
      <c r="AZ28" s="67"/>
      <c r="BA28" s="67"/>
      <c r="BB28" s="67"/>
      <c r="BC28" s="67"/>
      <c r="BD28" s="67"/>
      <c r="BE28" s="67"/>
      <c r="BF28" s="67"/>
      <c r="BG28" s="67"/>
      <c r="BH28" s="67"/>
      <c r="BI28" s="67"/>
      <c r="BJ28" s="67"/>
      <c r="BK28" s="67"/>
      <c r="BL28" s="67"/>
      <c r="BM28" s="67"/>
      <c r="BN28" s="67"/>
      <c r="BO28" s="67"/>
      <c r="BP28" s="67"/>
      <c r="BQ28" s="67"/>
      <c r="BR28" s="67"/>
      <c r="BS28" s="67"/>
      <c r="BT28" s="67"/>
      <c r="BU28" s="67"/>
      <c r="BV28" s="67"/>
      <c r="BW28" s="67"/>
      <c r="BX28" s="67"/>
      <c r="BY28" s="67"/>
      <c r="BZ28" s="67"/>
      <c r="CA28" s="67"/>
      <c r="CB28" s="67"/>
      <c r="CC28" s="67"/>
      <c r="CD28" s="67"/>
      <c r="CE28" s="67"/>
      <c r="CF28" s="67"/>
      <c r="CG28" s="67"/>
      <c r="CH28" s="67"/>
      <c r="CI28" s="67"/>
      <c r="CJ28" s="67"/>
      <c r="CK28" s="67"/>
      <c r="CL28" s="67"/>
      <c r="CM28" s="67"/>
      <c r="CN28" s="67"/>
      <c r="CO28" s="67"/>
      <c r="CP28" s="67"/>
      <c r="CQ28" s="67"/>
      <c r="CR28" s="67"/>
      <c r="CS28" s="67"/>
      <c r="CT28" s="67"/>
      <c r="CU28" s="67"/>
      <c r="CV28" s="67"/>
      <c r="CW28" s="67"/>
      <c r="CX28" s="67"/>
      <c r="CY28" s="67"/>
      <c r="CZ28" s="67"/>
      <c r="DA28" s="67"/>
      <c r="DB28" s="67"/>
      <c r="DC28" s="67"/>
      <c r="DD28" s="67"/>
      <c r="DE28" s="67"/>
      <c r="DF28" s="67"/>
      <c r="DG28" s="67"/>
      <c r="DH28" s="67"/>
      <c r="DI28" s="67"/>
      <c r="DJ28" s="67"/>
      <c r="DK28" s="67"/>
      <c r="DL28" s="67"/>
      <c r="DM28" s="67"/>
      <c r="DN28" s="67"/>
      <c r="DO28" s="67"/>
      <c r="DP28" s="67"/>
      <c r="DQ28" s="67"/>
      <c r="DR28" s="67"/>
      <c r="DS28" s="67"/>
      <c r="DT28" s="67"/>
      <c r="DU28" s="67"/>
      <c r="DV28" s="67"/>
      <c r="DW28" s="67"/>
      <c r="DX28" s="67"/>
      <c r="DY28" s="67"/>
      <c r="DZ28" s="67"/>
      <c r="EA28" s="67"/>
      <c r="EB28" s="67"/>
      <c r="EC28" s="67"/>
      <c r="ED28" s="67"/>
      <c r="EE28" s="67"/>
      <c r="EF28" s="67"/>
      <c r="EG28" s="67"/>
      <c r="EH28" s="67"/>
      <c r="EI28" s="67"/>
      <c r="EJ28" s="67"/>
      <c r="EK28" s="67"/>
      <c r="EL28" s="67"/>
      <c r="EM28" s="67"/>
      <c r="EN28" s="67"/>
      <c r="EO28" s="67"/>
      <c r="EP28" s="67"/>
      <c r="EQ28" s="67"/>
      <c r="ER28" s="67"/>
      <c r="ES28" s="67"/>
      <c r="ET28" s="67"/>
      <c r="EU28" s="67"/>
      <c r="EV28" s="67"/>
      <c r="EW28" s="67"/>
      <c r="EX28" s="67"/>
      <c r="EY28" s="67"/>
      <c r="EZ28" s="67"/>
      <c r="FA28" s="67"/>
      <c r="FB28" s="67"/>
      <c r="FC28" s="67"/>
      <c r="FD28" s="67"/>
      <c r="FE28" s="67"/>
      <c r="FF28" s="67"/>
      <c r="FG28" s="67"/>
      <c r="FH28" s="67"/>
      <c r="FI28" s="67"/>
      <c r="FJ28" s="67"/>
      <c r="FK28" s="67"/>
      <c r="FL28" s="67"/>
      <c r="FM28" s="67"/>
      <c r="FN28" s="67"/>
      <c r="FO28" s="67"/>
      <c r="FP28" s="67"/>
      <c r="FQ28" s="67"/>
      <c r="FR28" s="67"/>
      <c r="FS28" s="67"/>
      <c r="FT28" s="67"/>
      <c r="FU28" s="67"/>
      <c r="FV28" s="67"/>
      <c r="FW28" s="67"/>
      <c r="FX28" s="67"/>
      <c r="FY28" s="67"/>
      <c r="FZ28" s="67"/>
      <c r="GA28" s="67"/>
      <c r="GB28" s="67"/>
      <c r="GC28" s="67"/>
      <c r="GD28" s="67"/>
      <c r="GE28" s="67"/>
      <c r="GF28" s="67"/>
      <c r="GG28" s="67"/>
      <c r="GH28" s="67"/>
      <c r="GI28" s="67"/>
      <c r="GJ28" s="67"/>
      <c r="GK28" s="67"/>
      <c r="GL28" s="67"/>
      <c r="GM28" s="67"/>
      <c r="GN28" s="67"/>
      <c r="GO28" s="67"/>
      <c r="GP28" s="67"/>
      <c r="GQ28" s="67"/>
      <c r="GR28" s="67"/>
      <c r="GS28" s="67"/>
      <c r="GT28" s="67"/>
      <c r="GU28" s="67"/>
      <c r="GV28" s="67"/>
      <c r="GW28" s="67"/>
      <c r="GX28" s="67"/>
      <c r="GY28" s="67"/>
      <c r="GZ28" s="67"/>
      <c r="HA28" s="67"/>
      <c r="HB28" s="67"/>
      <c r="HC28" s="67"/>
      <c r="HD28" s="67"/>
      <c r="HE28" s="67"/>
      <c r="HF28" s="67"/>
      <c r="HG28" s="67"/>
      <c r="HH28" s="67"/>
      <c r="HI28" s="67"/>
      <c r="HJ28" s="67"/>
      <c r="HK28" s="67"/>
      <c r="HL28" s="67"/>
      <c r="HM28" s="67"/>
      <c r="HN28" s="67"/>
      <c r="HO28" s="67"/>
      <c r="HP28" s="67"/>
      <c r="HQ28" s="67"/>
      <c r="HR28" s="67"/>
      <c r="HS28" s="67"/>
      <c r="HT28" s="67"/>
      <c r="HU28" s="67"/>
      <c r="HV28" s="67"/>
      <c r="HW28" s="67"/>
      <c r="HX28" s="67"/>
      <c r="HY28" s="67"/>
      <c r="HZ28" s="67"/>
      <c r="IA28" s="67"/>
      <c r="IB28" s="67"/>
      <c r="IC28" s="67"/>
      <c r="ID28" s="67"/>
      <c r="IE28" s="67"/>
      <c r="IF28" s="67"/>
      <c r="IG28" s="67"/>
      <c r="IH28" s="67"/>
      <c r="II28" s="67"/>
      <c r="IJ28" s="67"/>
      <c r="IK28" s="67"/>
      <c r="IL28" s="67"/>
      <c r="IM28" s="68"/>
    </row>
    <row r="29" spans="1:247" ht="64.5" customHeight="1">
      <c r="A29" s="66"/>
      <c r="B29" s="67"/>
      <c r="C29" s="67"/>
      <c r="D29" s="67"/>
      <c r="E29" s="67"/>
      <c r="F29" s="67"/>
      <c r="G29" s="67"/>
      <c r="H29" s="67"/>
      <c r="I29" s="67"/>
      <c r="J29" s="67"/>
      <c r="K29" s="67"/>
      <c r="L29" s="67"/>
      <c r="M29" s="67"/>
      <c r="N29" s="67"/>
      <c r="O29" s="67"/>
      <c r="P29" s="67"/>
      <c r="Q29" s="67"/>
      <c r="R29" s="67"/>
      <c r="S29" s="67"/>
      <c r="T29" s="67"/>
      <c r="U29" s="67"/>
      <c r="V29" s="67"/>
      <c r="W29" s="67"/>
      <c r="X29" s="67"/>
      <c r="Y29" s="67"/>
      <c r="Z29" s="67"/>
      <c r="AA29" s="67"/>
      <c r="AB29" s="67"/>
      <c r="AC29" s="67"/>
      <c r="AD29" s="67"/>
      <c r="AE29" s="67"/>
      <c r="AF29" s="67"/>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c r="BI29" s="67"/>
      <c r="BJ29" s="67"/>
      <c r="BK29" s="67"/>
      <c r="BL29" s="67"/>
      <c r="BM29" s="67"/>
      <c r="BN29" s="67"/>
      <c r="BO29" s="67"/>
      <c r="BP29" s="67"/>
      <c r="BQ29" s="67"/>
      <c r="BR29" s="67"/>
      <c r="BS29" s="67"/>
      <c r="BT29" s="67"/>
      <c r="BU29" s="67"/>
      <c r="BV29" s="67"/>
      <c r="BW29" s="67"/>
      <c r="BX29" s="67"/>
      <c r="BY29" s="67"/>
      <c r="BZ29" s="67"/>
      <c r="CA29" s="67"/>
      <c r="CB29" s="67"/>
      <c r="CC29" s="67"/>
      <c r="CD29" s="67"/>
      <c r="CE29" s="67"/>
      <c r="CF29" s="67"/>
      <c r="CG29" s="67"/>
      <c r="CH29" s="67"/>
      <c r="CI29" s="67"/>
      <c r="CJ29" s="67"/>
      <c r="CK29" s="67"/>
      <c r="CL29" s="67"/>
      <c r="CM29" s="67"/>
      <c r="CN29" s="67"/>
      <c r="CO29" s="67"/>
      <c r="CP29" s="67"/>
      <c r="CQ29" s="67"/>
      <c r="CR29" s="67"/>
      <c r="CS29" s="67"/>
      <c r="CT29" s="67"/>
      <c r="CU29" s="67"/>
      <c r="CV29" s="67"/>
      <c r="CW29" s="67"/>
      <c r="CX29" s="67"/>
      <c r="CY29" s="67"/>
      <c r="CZ29" s="67"/>
      <c r="DA29" s="67"/>
      <c r="DB29" s="67"/>
      <c r="DC29" s="67"/>
      <c r="DD29" s="67"/>
      <c r="DE29" s="67"/>
      <c r="DF29" s="67"/>
      <c r="DG29" s="67"/>
      <c r="DH29" s="67"/>
      <c r="DI29" s="67"/>
      <c r="DJ29" s="67"/>
      <c r="DK29" s="67"/>
      <c r="DL29" s="67"/>
      <c r="DM29" s="67"/>
      <c r="DN29" s="67"/>
      <c r="DO29" s="67"/>
      <c r="DP29" s="67"/>
      <c r="DQ29" s="67"/>
      <c r="DR29" s="67"/>
      <c r="DS29" s="67"/>
      <c r="DT29" s="67"/>
      <c r="DU29" s="67"/>
      <c r="DV29" s="67"/>
      <c r="DW29" s="67"/>
      <c r="DX29" s="67"/>
      <c r="DY29" s="67"/>
      <c r="DZ29" s="67"/>
      <c r="EA29" s="67"/>
      <c r="EB29" s="67"/>
      <c r="EC29" s="67"/>
      <c r="ED29" s="67"/>
      <c r="EE29" s="67"/>
      <c r="EF29" s="67"/>
      <c r="EG29" s="67"/>
      <c r="EH29" s="67"/>
      <c r="EI29" s="67"/>
      <c r="EJ29" s="67"/>
      <c r="EK29" s="67"/>
      <c r="EL29" s="67"/>
      <c r="EM29" s="67"/>
      <c r="EN29" s="67"/>
      <c r="EO29" s="67"/>
      <c r="EP29" s="67"/>
      <c r="EQ29" s="67"/>
      <c r="ER29" s="67"/>
      <c r="ES29" s="67"/>
      <c r="ET29" s="67"/>
      <c r="EU29" s="67"/>
      <c r="EV29" s="67"/>
      <c r="EW29" s="67"/>
      <c r="EX29" s="67"/>
      <c r="EY29" s="67"/>
      <c r="EZ29" s="67"/>
      <c r="FA29" s="67"/>
      <c r="FB29" s="67"/>
      <c r="FC29" s="67"/>
      <c r="FD29" s="67"/>
      <c r="FE29" s="67"/>
      <c r="FF29" s="67"/>
      <c r="FG29" s="67"/>
      <c r="FH29" s="67"/>
      <c r="FI29" s="67"/>
      <c r="FJ29" s="67"/>
      <c r="FK29" s="67"/>
      <c r="FL29" s="67"/>
      <c r="FM29" s="67"/>
      <c r="FN29" s="67"/>
      <c r="FO29" s="67"/>
      <c r="FP29" s="67"/>
      <c r="FQ29" s="67"/>
      <c r="FR29" s="67"/>
      <c r="FS29" s="67"/>
      <c r="FT29" s="67"/>
      <c r="FU29" s="67"/>
      <c r="FV29" s="67"/>
      <c r="FW29" s="67"/>
      <c r="FX29" s="67"/>
      <c r="FY29" s="67"/>
      <c r="FZ29" s="67"/>
      <c r="GA29" s="67"/>
      <c r="GB29" s="67"/>
      <c r="GC29" s="67"/>
      <c r="GD29" s="67"/>
      <c r="GE29" s="67"/>
      <c r="GF29" s="67"/>
      <c r="GG29" s="67"/>
      <c r="GH29" s="67"/>
      <c r="GI29" s="67"/>
      <c r="GJ29" s="67"/>
      <c r="GK29" s="67"/>
      <c r="GL29" s="67"/>
      <c r="GM29" s="67"/>
      <c r="GN29" s="67"/>
      <c r="GO29" s="67"/>
      <c r="GP29" s="67"/>
      <c r="GQ29" s="67"/>
      <c r="GR29" s="67"/>
      <c r="GS29" s="67"/>
      <c r="GT29" s="67"/>
      <c r="GU29" s="67"/>
      <c r="GV29" s="67"/>
      <c r="GW29" s="67"/>
      <c r="GX29" s="67"/>
      <c r="GY29" s="67"/>
      <c r="GZ29" s="67"/>
      <c r="HA29" s="67"/>
      <c r="HB29" s="67"/>
      <c r="HC29" s="67"/>
      <c r="HD29" s="67"/>
      <c r="HE29" s="67"/>
      <c r="HF29" s="67"/>
      <c r="HG29" s="67"/>
      <c r="HH29" s="67"/>
      <c r="HI29" s="67"/>
      <c r="HJ29" s="67"/>
      <c r="HK29" s="67"/>
      <c r="HL29" s="67"/>
      <c r="HM29" s="67"/>
      <c r="HN29" s="67"/>
      <c r="HO29" s="67"/>
      <c r="HP29" s="67"/>
      <c r="HQ29" s="67"/>
      <c r="HR29" s="67"/>
      <c r="HS29" s="67"/>
      <c r="HT29" s="67"/>
      <c r="HU29" s="67"/>
      <c r="HV29" s="67"/>
      <c r="HW29" s="67"/>
      <c r="HX29" s="67"/>
      <c r="HY29" s="67"/>
      <c r="HZ29" s="67"/>
      <c r="IA29" s="67"/>
      <c r="IB29" s="67"/>
      <c r="IC29" s="67"/>
      <c r="ID29" s="67"/>
      <c r="IE29" s="67"/>
      <c r="IF29" s="67"/>
      <c r="IG29" s="67"/>
      <c r="IH29" s="67"/>
      <c r="II29" s="67"/>
      <c r="IJ29" s="67"/>
      <c r="IK29" s="67"/>
      <c r="IL29" s="67"/>
      <c r="IM29" s="68"/>
    </row>
    <row r="30" spans="1:247" ht="64.5" customHeight="1">
      <c r="A30" s="66"/>
      <c r="B30" s="67"/>
      <c r="C30" s="67"/>
      <c r="D30" s="67"/>
      <c r="E30" s="67"/>
      <c r="F30" s="67"/>
      <c r="G30" s="67"/>
      <c r="H30" s="67"/>
      <c r="I30" s="67"/>
      <c r="J30" s="67"/>
      <c r="K30" s="67"/>
      <c r="L30" s="67"/>
      <c r="M30" s="67"/>
      <c r="N30" s="67"/>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7"/>
      <c r="AN30" s="67"/>
      <c r="AO30" s="67"/>
      <c r="AP30" s="67"/>
      <c r="AQ30" s="67"/>
      <c r="AR30" s="67"/>
      <c r="AS30" s="67"/>
      <c r="AT30" s="67"/>
      <c r="AU30" s="67"/>
      <c r="AV30" s="67"/>
      <c r="AW30" s="67"/>
      <c r="AX30" s="67"/>
      <c r="AY30" s="67"/>
      <c r="AZ30" s="67"/>
      <c r="BA30" s="67"/>
      <c r="BB30" s="67"/>
      <c r="BC30" s="67"/>
      <c r="BD30" s="67"/>
      <c r="BE30" s="67"/>
      <c r="BF30" s="67"/>
      <c r="BG30" s="67"/>
      <c r="BH30" s="67"/>
      <c r="BI30" s="67"/>
      <c r="BJ30" s="67"/>
      <c r="BK30" s="67"/>
      <c r="BL30" s="67"/>
      <c r="BM30" s="67"/>
      <c r="BN30" s="67"/>
      <c r="BO30" s="67"/>
      <c r="BP30" s="67"/>
      <c r="BQ30" s="67"/>
      <c r="BR30" s="67"/>
      <c r="BS30" s="67"/>
      <c r="BT30" s="67"/>
      <c r="BU30" s="67"/>
      <c r="BV30" s="67"/>
      <c r="BW30" s="67"/>
      <c r="BX30" s="67"/>
      <c r="BY30" s="67"/>
      <c r="BZ30" s="67"/>
      <c r="CA30" s="67"/>
      <c r="CB30" s="67"/>
      <c r="CC30" s="67"/>
      <c r="CD30" s="67"/>
      <c r="CE30" s="67"/>
      <c r="CF30" s="67"/>
      <c r="CG30" s="67"/>
      <c r="CH30" s="67"/>
      <c r="CI30" s="67"/>
      <c r="CJ30" s="67"/>
      <c r="CK30" s="67"/>
      <c r="CL30" s="67"/>
      <c r="CM30" s="67"/>
      <c r="CN30" s="67"/>
      <c r="CO30" s="67"/>
      <c r="CP30" s="67"/>
      <c r="CQ30" s="67"/>
      <c r="CR30" s="67"/>
      <c r="CS30" s="67"/>
      <c r="CT30" s="67"/>
      <c r="CU30" s="67"/>
      <c r="CV30" s="67"/>
      <c r="CW30" s="67"/>
      <c r="CX30" s="67"/>
      <c r="CY30" s="67"/>
      <c r="CZ30" s="67"/>
      <c r="DA30" s="67"/>
      <c r="DB30" s="67"/>
      <c r="DC30" s="67"/>
      <c r="DD30" s="67"/>
      <c r="DE30" s="67"/>
      <c r="DF30" s="67"/>
      <c r="DG30" s="67"/>
      <c r="DH30" s="67"/>
      <c r="DI30" s="67"/>
      <c r="DJ30" s="67"/>
      <c r="DK30" s="67"/>
      <c r="DL30" s="67"/>
      <c r="DM30" s="67"/>
      <c r="DN30" s="67"/>
      <c r="DO30" s="67"/>
      <c r="DP30" s="67"/>
      <c r="DQ30" s="67"/>
      <c r="DR30" s="67"/>
      <c r="DS30" s="67"/>
      <c r="DT30" s="67"/>
      <c r="DU30" s="67"/>
      <c r="DV30" s="67"/>
      <c r="DW30" s="67"/>
      <c r="DX30" s="67"/>
      <c r="DY30" s="67"/>
      <c r="DZ30" s="67"/>
      <c r="EA30" s="67"/>
      <c r="EB30" s="67"/>
      <c r="EC30" s="67"/>
      <c r="ED30" s="67"/>
      <c r="EE30" s="67"/>
      <c r="EF30" s="67"/>
      <c r="EG30" s="67"/>
      <c r="EH30" s="67"/>
      <c r="EI30" s="67"/>
      <c r="EJ30" s="67"/>
      <c r="EK30" s="67"/>
      <c r="EL30" s="67"/>
      <c r="EM30" s="67"/>
      <c r="EN30" s="67"/>
      <c r="EO30" s="67"/>
      <c r="EP30" s="67"/>
      <c r="EQ30" s="67"/>
      <c r="ER30" s="67"/>
      <c r="ES30" s="67"/>
      <c r="ET30" s="67"/>
      <c r="EU30" s="67"/>
      <c r="EV30" s="67"/>
      <c r="EW30" s="67"/>
      <c r="EX30" s="67"/>
      <c r="EY30" s="67"/>
      <c r="EZ30" s="67"/>
      <c r="FA30" s="67"/>
      <c r="FB30" s="67"/>
      <c r="FC30" s="67"/>
      <c r="FD30" s="67"/>
      <c r="FE30" s="67"/>
      <c r="FF30" s="67"/>
      <c r="FG30" s="67"/>
      <c r="FH30" s="67"/>
      <c r="FI30" s="67"/>
      <c r="FJ30" s="67"/>
      <c r="FK30" s="67"/>
      <c r="FL30" s="67"/>
      <c r="FM30" s="67"/>
      <c r="FN30" s="67"/>
      <c r="FO30" s="67"/>
      <c r="FP30" s="67"/>
      <c r="FQ30" s="67"/>
      <c r="FR30" s="67"/>
      <c r="FS30" s="67"/>
      <c r="FT30" s="67"/>
      <c r="FU30" s="67"/>
      <c r="FV30" s="67"/>
      <c r="FW30" s="67"/>
      <c r="FX30" s="67"/>
      <c r="FY30" s="67"/>
      <c r="FZ30" s="67"/>
      <c r="GA30" s="67"/>
      <c r="GB30" s="67"/>
      <c r="GC30" s="67"/>
      <c r="GD30" s="67"/>
      <c r="GE30" s="67"/>
      <c r="GF30" s="67"/>
      <c r="GG30" s="67"/>
      <c r="GH30" s="67"/>
      <c r="GI30" s="67"/>
      <c r="GJ30" s="67"/>
      <c r="GK30" s="67"/>
      <c r="GL30" s="67"/>
      <c r="GM30" s="67"/>
      <c r="GN30" s="67"/>
      <c r="GO30" s="67"/>
      <c r="GP30" s="67"/>
      <c r="GQ30" s="67"/>
      <c r="GR30" s="67"/>
      <c r="GS30" s="67"/>
      <c r="GT30" s="67"/>
      <c r="GU30" s="67"/>
      <c r="GV30" s="67"/>
      <c r="GW30" s="67"/>
      <c r="GX30" s="67"/>
      <c r="GY30" s="67"/>
      <c r="GZ30" s="67"/>
      <c r="HA30" s="67"/>
      <c r="HB30" s="67"/>
      <c r="HC30" s="67"/>
      <c r="HD30" s="67"/>
      <c r="HE30" s="67"/>
      <c r="HF30" s="67"/>
      <c r="HG30" s="67"/>
      <c r="HH30" s="67"/>
      <c r="HI30" s="67"/>
      <c r="HJ30" s="67"/>
      <c r="HK30" s="67"/>
      <c r="HL30" s="67"/>
      <c r="HM30" s="67"/>
      <c r="HN30" s="67"/>
      <c r="HO30" s="67"/>
      <c r="HP30" s="67"/>
      <c r="HQ30" s="67"/>
      <c r="HR30" s="67"/>
      <c r="HS30" s="67"/>
      <c r="HT30" s="67"/>
      <c r="HU30" s="67"/>
      <c r="HV30" s="67"/>
      <c r="HW30" s="67"/>
      <c r="HX30" s="67"/>
      <c r="HY30" s="67"/>
      <c r="HZ30" s="67"/>
      <c r="IA30" s="67"/>
      <c r="IB30" s="67"/>
      <c r="IC30" s="67"/>
      <c r="ID30" s="67"/>
      <c r="IE30" s="67"/>
      <c r="IF30" s="67"/>
      <c r="IG30" s="67"/>
      <c r="IH30" s="67"/>
      <c r="II30" s="67"/>
      <c r="IJ30" s="67"/>
      <c r="IK30" s="67"/>
      <c r="IL30" s="67"/>
      <c r="IM30" s="68"/>
    </row>
    <row r="31" spans="1:247" s="78" customFormat="1" ht="64.5" customHeight="1"/>
    <row r="32" spans="1:247" s="78" customFormat="1" ht="64.5" customHeight="1">
      <c r="D32" s="190"/>
      <c r="E32" s="1389"/>
      <c r="F32" s="1389"/>
      <c r="G32" s="1389"/>
      <c r="H32" s="1389"/>
      <c r="I32" s="1389"/>
      <c r="J32" s="1389"/>
    </row>
    <row r="33" spans="3:10" s="78" customFormat="1" ht="64.5" customHeight="1">
      <c r="D33" s="191"/>
      <c r="E33" s="1389"/>
      <c r="F33" s="1389"/>
      <c r="G33" s="1389"/>
      <c r="H33" s="1389"/>
      <c r="I33" s="1389"/>
      <c r="J33" s="1389"/>
    </row>
    <row r="34" spans="3:10" s="78" customFormat="1" ht="64.5" customHeight="1">
      <c r="D34" s="191"/>
      <c r="E34" s="1389"/>
      <c r="F34" s="1389"/>
      <c r="G34" s="1389"/>
      <c r="H34" s="1389"/>
      <c r="I34" s="1389"/>
      <c r="J34" s="1389"/>
    </row>
    <row r="35" spans="3:10" s="78" customFormat="1" ht="64.5" customHeight="1">
      <c r="E35" s="1389"/>
      <c r="F35" s="1389"/>
      <c r="G35" s="1389"/>
      <c r="H35" s="1389"/>
      <c r="I35" s="1389"/>
      <c r="J35" s="1389"/>
    </row>
    <row r="36" spans="3:10" s="78" customFormat="1" ht="64.5" customHeight="1">
      <c r="E36" s="1389"/>
      <c r="F36" s="1389"/>
      <c r="G36" s="1389"/>
      <c r="H36" s="1389"/>
      <c r="I36" s="1389"/>
      <c r="J36" s="1389"/>
    </row>
    <row r="37" spans="3:10" s="78" customFormat="1" ht="64.5" customHeight="1">
      <c r="E37" s="1389"/>
      <c r="F37" s="1389"/>
      <c r="G37" s="1389"/>
      <c r="H37" s="1389"/>
      <c r="I37" s="1389"/>
      <c r="J37" s="1389"/>
    </row>
    <row r="38" spans="3:10" s="78" customFormat="1" ht="64.5" customHeight="1">
      <c r="C38" s="1388"/>
      <c r="D38" s="1388"/>
      <c r="E38" s="1389"/>
      <c r="F38" s="1389"/>
      <c r="G38" s="1389"/>
      <c r="H38" s="1389"/>
      <c r="I38" s="1389"/>
      <c r="J38" s="1389"/>
    </row>
    <row r="39" spans="3:10" s="78" customFormat="1" ht="64.5" customHeight="1">
      <c r="C39" s="1388"/>
      <c r="D39" s="1388"/>
    </row>
    <row r="40" spans="3:10" s="78" customFormat="1" ht="64.5" customHeight="1">
      <c r="C40" s="1388"/>
      <c r="D40" s="1388"/>
      <c r="E40" s="1385"/>
      <c r="F40" s="192"/>
      <c r="H40" s="1385"/>
      <c r="I40" s="192"/>
    </row>
    <row r="41" spans="3:10" s="78" customFormat="1" ht="64.5" customHeight="1">
      <c r="C41" s="193"/>
      <c r="D41" s="193"/>
      <c r="E41" s="1385"/>
      <c r="F41" s="192"/>
      <c r="H41" s="1385"/>
      <c r="I41" s="192"/>
    </row>
    <row r="42" spans="3:10" s="78" customFormat="1" ht="18.95" customHeight="1">
      <c r="C42" s="193"/>
      <c r="D42" s="193"/>
      <c r="E42" s="1385"/>
      <c r="F42" s="192"/>
      <c r="H42" s="1385"/>
      <c r="I42" s="192"/>
    </row>
    <row r="43" spans="3:10" s="78" customFormat="1" ht="16.350000000000001" customHeight="1">
      <c r="C43" s="193"/>
      <c r="D43" s="193"/>
      <c r="E43" s="1386"/>
      <c r="F43" s="194"/>
      <c r="H43" s="1386"/>
      <c r="I43" s="194"/>
    </row>
    <row r="44" spans="3:10" s="78" customFormat="1" ht="16.350000000000001" customHeight="1"/>
    <row r="45" spans="3:10" s="78" customFormat="1" ht="18.95" customHeight="1"/>
    <row r="46" spans="3:10" s="78" customFormat="1" ht="18.95" customHeight="1"/>
    <row r="47" spans="3:10" s="78" customFormat="1" ht="18.95" customHeight="1"/>
    <row r="48" spans="3:10" s="78" customFormat="1" ht="18.95" customHeight="1"/>
    <row r="49" spans="1:247" s="78" customFormat="1" ht="18.95" customHeight="1"/>
    <row r="50" spans="1:247" s="78" customFormat="1" ht="18.95" customHeight="1"/>
    <row r="51" spans="1:247" s="78" customFormat="1" ht="16.350000000000001" customHeight="1"/>
    <row r="52" spans="1:247" s="78" customFormat="1" ht="16.350000000000001" customHeight="1"/>
    <row r="53" spans="1:247" s="78" customFormat="1" ht="16.350000000000001" customHeight="1"/>
    <row r="54" spans="1:247" s="78" customFormat="1" ht="16.350000000000001" customHeight="1"/>
    <row r="55" spans="1:247" s="78" customFormat="1" ht="20.100000000000001" customHeight="1"/>
    <row r="56" spans="1:247" s="78" customFormat="1" ht="18.95" customHeight="1"/>
    <row r="57" spans="1:247" s="78" customFormat="1" ht="18.95" customHeight="1"/>
    <row r="58" spans="1:247" s="78" customFormat="1" ht="21" customHeight="1"/>
    <row r="59" spans="1:247" s="78" customFormat="1" ht="16.350000000000001" customHeight="1"/>
    <row r="60" spans="1:247" s="78" customFormat="1" ht="18.95" customHeight="1"/>
    <row r="61" spans="1:247" s="78" customFormat="1" ht="16.350000000000001" customHeight="1"/>
    <row r="62" spans="1:247" ht="21" customHeight="1">
      <c r="A62" s="66"/>
      <c r="B62" s="67"/>
      <c r="C62" s="67"/>
      <c r="D62" s="67"/>
      <c r="E62" s="67"/>
      <c r="F62" s="67"/>
      <c r="G62" s="67"/>
      <c r="H62" s="67"/>
      <c r="I62" s="67"/>
      <c r="J62" s="67"/>
      <c r="K62" s="67"/>
      <c r="L62" s="67"/>
      <c r="M62" s="67"/>
      <c r="N62" s="67"/>
      <c r="O62" s="67"/>
      <c r="P62" s="67"/>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67"/>
      <c r="BU62" s="67"/>
      <c r="BV62" s="67"/>
      <c r="BW62" s="67"/>
      <c r="BX62" s="67"/>
      <c r="BY62" s="67"/>
      <c r="BZ62" s="67"/>
      <c r="CA62" s="67"/>
      <c r="CB62" s="67"/>
      <c r="CC62" s="67"/>
      <c r="CD62" s="67"/>
      <c r="CE62" s="67"/>
      <c r="CF62" s="67"/>
      <c r="CG62" s="67"/>
      <c r="CH62" s="67"/>
      <c r="CI62" s="67"/>
      <c r="CJ62" s="67"/>
      <c r="CK62" s="67"/>
      <c r="CL62" s="67"/>
      <c r="CM62" s="67"/>
      <c r="CN62" s="67"/>
      <c r="CO62" s="67"/>
      <c r="CP62" s="67"/>
      <c r="CQ62" s="67"/>
      <c r="CR62" s="67"/>
      <c r="CS62" s="67"/>
      <c r="CT62" s="67"/>
      <c r="CU62" s="67"/>
      <c r="CV62" s="67"/>
      <c r="CW62" s="67"/>
      <c r="CX62" s="67"/>
      <c r="CY62" s="67"/>
      <c r="CZ62" s="67"/>
      <c r="DA62" s="67"/>
      <c r="DB62" s="67"/>
      <c r="DC62" s="67"/>
      <c r="DD62" s="67"/>
      <c r="DE62" s="67"/>
      <c r="DF62" s="67"/>
      <c r="DG62" s="67"/>
      <c r="DH62" s="67"/>
      <c r="DI62" s="67"/>
      <c r="DJ62" s="67"/>
      <c r="DK62" s="67"/>
      <c r="DL62" s="67"/>
      <c r="DM62" s="67"/>
      <c r="DN62" s="67"/>
      <c r="DO62" s="67"/>
      <c r="DP62" s="67"/>
      <c r="DQ62" s="67"/>
      <c r="DR62" s="67"/>
      <c r="DS62" s="67"/>
      <c r="DT62" s="67"/>
      <c r="DU62" s="67"/>
      <c r="DV62" s="67"/>
      <c r="DW62" s="67"/>
      <c r="DX62" s="67"/>
      <c r="DY62" s="67"/>
      <c r="DZ62" s="67"/>
      <c r="EA62" s="67"/>
      <c r="EB62" s="67"/>
      <c r="EC62" s="67"/>
      <c r="ED62" s="67"/>
      <c r="EE62" s="67"/>
      <c r="EF62" s="67"/>
      <c r="EG62" s="67"/>
      <c r="EH62" s="67"/>
      <c r="EI62" s="67"/>
      <c r="EJ62" s="67"/>
      <c r="EK62" s="67"/>
      <c r="EL62" s="67"/>
      <c r="EM62" s="67"/>
      <c r="EN62" s="67"/>
      <c r="EO62" s="67"/>
      <c r="EP62" s="67"/>
      <c r="EQ62" s="67"/>
      <c r="ER62" s="67"/>
      <c r="ES62" s="67"/>
      <c r="ET62" s="67"/>
      <c r="EU62" s="67"/>
      <c r="EV62" s="67"/>
      <c r="EW62" s="67"/>
      <c r="EX62" s="67"/>
      <c r="EY62" s="67"/>
      <c r="EZ62" s="67"/>
      <c r="FA62" s="67"/>
      <c r="FB62" s="67"/>
      <c r="FC62" s="67"/>
      <c r="FD62" s="67"/>
      <c r="FE62" s="67"/>
      <c r="FF62" s="67"/>
      <c r="FG62" s="67"/>
      <c r="FH62" s="67"/>
      <c r="FI62" s="67"/>
      <c r="FJ62" s="67"/>
      <c r="FK62" s="67"/>
      <c r="FL62" s="67"/>
      <c r="FM62" s="67"/>
      <c r="FN62" s="67"/>
      <c r="FO62" s="67"/>
      <c r="FP62" s="67"/>
      <c r="FQ62" s="67"/>
      <c r="FR62" s="67"/>
      <c r="FS62" s="67"/>
      <c r="FT62" s="67"/>
      <c r="FU62" s="67"/>
      <c r="FV62" s="67"/>
      <c r="FW62" s="67"/>
      <c r="FX62" s="67"/>
      <c r="FY62" s="67"/>
      <c r="FZ62" s="67"/>
      <c r="GA62" s="67"/>
      <c r="GB62" s="67"/>
      <c r="GC62" s="67"/>
      <c r="GD62" s="67"/>
      <c r="GE62" s="67"/>
      <c r="GF62" s="67"/>
      <c r="GG62" s="67"/>
      <c r="GH62" s="67"/>
      <c r="GI62" s="67"/>
      <c r="GJ62" s="67"/>
      <c r="GK62" s="67"/>
      <c r="GL62" s="67"/>
      <c r="GM62" s="67"/>
      <c r="GN62" s="67"/>
      <c r="GO62" s="67"/>
      <c r="GP62" s="67"/>
      <c r="GQ62" s="67"/>
      <c r="GR62" s="67"/>
      <c r="GS62" s="67"/>
      <c r="GT62" s="67"/>
      <c r="GU62" s="67"/>
      <c r="GV62" s="67"/>
      <c r="GW62" s="67"/>
      <c r="GX62" s="67"/>
      <c r="GY62" s="67"/>
      <c r="GZ62" s="67"/>
      <c r="HA62" s="67"/>
      <c r="HB62" s="67"/>
      <c r="HC62" s="67"/>
      <c r="HD62" s="67"/>
      <c r="HE62" s="67"/>
      <c r="HF62" s="67"/>
      <c r="HG62" s="67"/>
      <c r="HH62" s="67"/>
      <c r="HI62" s="67"/>
      <c r="HJ62" s="67"/>
      <c r="HK62" s="67"/>
      <c r="HL62" s="67"/>
      <c r="HM62" s="67"/>
      <c r="HN62" s="67"/>
      <c r="HO62" s="67"/>
      <c r="HP62" s="67"/>
      <c r="HQ62" s="67"/>
      <c r="HR62" s="67"/>
      <c r="HS62" s="67"/>
      <c r="HT62" s="67"/>
      <c r="HU62" s="67"/>
      <c r="HV62" s="67"/>
      <c r="HW62" s="67"/>
      <c r="HX62" s="67"/>
      <c r="HY62" s="67"/>
      <c r="HZ62" s="67"/>
      <c r="IA62" s="67"/>
      <c r="IB62" s="67"/>
      <c r="IC62" s="67"/>
      <c r="ID62" s="67"/>
      <c r="IE62" s="67"/>
      <c r="IF62" s="67"/>
      <c r="IG62" s="67"/>
      <c r="IH62" s="67"/>
      <c r="II62" s="67"/>
      <c r="IJ62" s="67"/>
      <c r="IK62" s="67"/>
      <c r="IL62" s="67"/>
      <c r="IM62" s="68"/>
    </row>
    <row r="63" spans="1:247" ht="16.350000000000001" customHeight="1">
      <c r="A63" s="66"/>
      <c r="B63" s="67"/>
      <c r="C63" s="67"/>
      <c r="D63" s="67"/>
      <c r="E63" s="67"/>
      <c r="F63" s="67"/>
      <c r="G63" s="67"/>
      <c r="H63" s="67"/>
      <c r="I63" s="67"/>
      <c r="J63" s="67"/>
      <c r="K63" s="67"/>
      <c r="L63" s="67"/>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67"/>
      <c r="BU63" s="67"/>
      <c r="BV63" s="67"/>
      <c r="BW63" s="67"/>
      <c r="BX63" s="67"/>
      <c r="BY63" s="67"/>
      <c r="BZ63" s="67"/>
      <c r="CA63" s="67"/>
      <c r="CB63" s="67"/>
      <c r="CC63" s="67"/>
      <c r="CD63" s="67"/>
      <c r="CE63" s="67"/>
      <c r="CF63" s="67"/>
      <c r="CG63" s="67"/>
      <c r="CH63" s="67"/>
      <c r="CI63" s="67"/>
      <c r="CJ63" s="67"/>
      <c r="CK63" s="67"/>
      <c r="CL63" s="67"/>
      <c r="CM63" s="67"/>
      <c r="CN63" s="67"/>
      <c r="CO63" s="67"/>
      <c r="CP63" s="67"/>
      <c r="CQ63" s="67"/>
      <c r="CR63" s="67"/>
      <c r="CS63" s="67"/>
      <c r="CT63" s="67"/>
      <c r="CU63" s="67"/>
      <c r="CV63" s="67"/>
      <c r="CW63" s="67"/>
      <c r="CX63" s="67"/>
      <c r="CY63" s="67"/>
      <c r="CZ63" s="67"/>
      <c r="DA63" s="67"/>
      <c r="DB63" s="67"/>
      <c r="DC63" s="67"/>
      <c r="DD63" s="67"/>
      <c r="DE63" s="67"/>
      <c r="DF63" s="67"/>
      <c r="DG63" s="67"/>
      <c r="DH63" s="67"/>
      <c r="DI63" s="67"/>
      <c r="DJ63" s="67"/>
      <c r="DK63" s="67"/>
      <c r="DL63" s="67"/>
      <c r="DM63" s="67"/>
      <c r="DN63" s="67"/>
      <c r="DO63" s="67"/>
      <c r="DP63" s="67"/>
      <c r="DQ63" s="67"/>
      <c r="DR63" s="67"/>
      <c r="DS63" s="67"/>
      <c r="DT63" s="67"/>
      <c r="DU63" s="67"/>
      <c r="DV63" s="67"/>
      <c r="DW63" s="67"/>
      <c r="DX63" s="67"/>
      <c r="DY63" s="67"/>
      <c r="DZ63" s="67"/>
      <c r="EA63" s="67"/>
      <c r="EB63" s="67"/>
      <c r="EC63" s="67"/>
      <c r="ED63" s="67"/>
      <c r="EE63" s="67"/>
      <c r="EF63" s="67"/>
      <c r="EG63" s="67"/>
      <c r="EH63" s="67"/>
      <c r="EI63" s="67"/>
      <c r="EJ63" s="67"/>
      <c r="EK63" s="67"/>
      <c r="EL63" s="67"/>
      <c r="EM63" s="67"/>
      <c r="EN63" s="67"/>
      <c r="EO63" s="67"/>
      <c r="EP63" s="67"/>
      <c r="EQ63" s="67"/>
      <c r="ER63" s="67"/>
      <c r="ES63" s="67"/>
      <c r="ET63" s="67"/>
      <c r="EU63" s="67"/>
      <c r="EV63" s="67"/>
      <c r="EW63" s="67"/>
      <c r="EX63" s="67"/>
      <c r="EY63" s="67"/>
      <c r="EZ63" s="67"/>
      <c r="FA63" s="67"/>
      <c r="FB63" s="67"/>
      <c r="FC63" s="67"/>
      <c r="FD63" s="67"/>
      <c r="FE63" s="67"/>
      <c r="FF63" s="67"/>
      <c r="FG63" s="67"/>
      <c r="FH63" s="67"/>
      <c r="FI63" s="67"/>
      <c r="FJ63" s="67"/>
      <c r="FK63" s="67"/>
      <c r="FL63" s="67"/>
      <c r="FM63" s="67"/>
      <c r="FN63" s="67"/>
      <c r="FO63" s="67"/>
      <c r="FP63" s="67"/>
      <c r="FQ63" s="67"/>
      <c r="FR63" s="67"/>
      <c r="FS63" s="67"/>
      <c r="FT63" s="67"/>
      <c r="FU63" s="67"/>
      <c r="FV63" s="67"/>
      <c r="FW63" s="67"/>
      <c r="FX63" s="67"/>
      <c r="FY63" s="67"/>
      <c r="FZ63" s="67"/>
      <c r="GA63" s="67"/>
      <c r="GB63" s="67"/>
      <c r="GC63" s="67"/>
      <c r="GD63" s="67"/>
      <c r="GE63" s="67"/>
      <c r="GF63" s="67"/>
      <c r="GG63" s="67"/>
      <c r="GH63" s="67"/>
      <c r="GI63" s="67"/>
      <c r="GJ63" s="67"/>
      <c r="GK63" s="67"/>
      <c r="GL63" s="67"/>
      <c r="GM63" s="67"/>
      <c r="GN63" s="67"/>
      <c r="GO63" s="67"/>
      <c r="GP63" s="67"/>
      <c r="GQ63" s="67"/>
      <c r="GR63" s="67"/>
      <c r="GS63" s="67"/>
      <c r="GT63" s="67"/>
      <c r="GU63" s="67"/>
      <c r="GV63" s="67"/>
      <c r="GW63" s="67"/>
      <c r="GX63" s="67"/>
      <c r="GY63" s="67"/>
      <c r="GZ63" s="67"/>
      <c r="HA63" s="67"/>
      <c r="HB63" s="67"/>
      <c r="HC63" s="67"/>
      <c r="HD63" s="67"/>
      <c r="HE63" s="67"/>
      <c r="HF63" s="67"/>
      <c r="HG63" s="67"/>
      <c r="HH63" s="67"/>
      <c r="HI63" s="67"/>
      <c r="HJ63" s="67"/>
      <c r="HK63" s="67"/>
      <c r="HL63" s="67"/>
      <c r="HM63" s="67"/>
      <c r="HN63" s="67"/>
      <c r="HO63" s="67"/>
      <c r="HP63" s="67"/>
      <c r="HQ63" s="67"/>
      <c r="HR63" s="67"/>
      <c r="HS63" s="67"/>
      <c r="HT63" s="67"/>
      <c r="HU63" s="67"/>
      <c r="HV63" s="67"/>
      <c r="HW63" s="67"/>
      <c r="HX63" s="67"/>
      <c r="HY63" s="67"/>
      <c r="HZ63" s="67"/>
      <c r="IA63" s="67"/>
      <c r="IB63" s="67"/>
      <c r="IC63" s="67"/>
      <c r="ID63" s="67"/>
      <c r="IE63" s="67"/>
      <c r="IF63" s="67"/>
      <c r="IG63" s="67"/>
      <c r="IH63" s="67"/>
      <c r="II63" s="67"/>
      <c r="IJ63" s="67"/>
      <c r="IK63" s="67"/>
      <c r="IL63" s="67"/>
      <c r="IM63" s="68"/>
    </row>
    <row r="64" spans="1:247" ht="18.95" customHeight="1">
      <c r="A64" s="66"/>
      <c r="B64" s="67"/>
      <c r="C64" s="67"/>
      <c r="D64" s="67"/>
      <c r="E64" s="67"/>
      <c r="F64" s="67"/>
      <c r="G64" s="67"/>
      <c r="H64" s="67"/>
      <c r="I64" s="67"/>
      <c r="J64" s="67"/>
      <c r="K64" s="67"/>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c r="BI64" s="67"/>
      <c r="BJ64" s="67"/>
      <c r="BK64" s="67"/>
      <c r="BL64" s="67"/>
      <c r="BM64" s="67"/>
      <c r="BN64" s="67"/>
      <c r="BO64" s="67"/>
      <c r="BP64" s="67"/>
      <c r="BQ64" s="67"/>
      <c r="BR64" s="67"/>
      <c r="BS64" s="67"/>
      <c r="BT64" s="67"/>
      <c r="BU64" s="67"/>
      <c r="BV64" s="67"/>
      <c r="BW64" s="67"/>
      <c r="BX64" s="67"/>
      <c r="BY64" s="67"/>
      <c r="BZ64" s="67"/>
      <c r="CA64" s="67"/>
      <c r="CB64" s="67"/>
      <c r="CC64" s="67"/>
      <c r="CD64" s="67"/>
      <c r="CE64" s="67"/>
      <c r="CF64" s="67"/>
      <c r="CG64" s="67"/>
      <c r="CH64" s="67"/>
      <c r="CI64" s="67"/>
      <c r="CJ64" s="67"/>
      <c r="CK64" s="67"/>
      <c r="CL64" s="67"/>
      <c r="CM64" s="67"/>
      <c r="CN64" s="67"/>
      <c r="CO64" s="67"/>
      <c r="CP64" s="67"/>
      <c r="CQ64" s="67"/>
      <c r="CR64" s="67"/>
      <c r="CS64" s="67"/>
      <c r="CT64" s="67"/>
      <c r="CU64" s="67"/>
      <c r="CV64" s="67"/>
      <c r="CW64" s="67"/>
      <c r="CX64" s="67"/>
      <c r="CY64" s="67"/>
      <c r="CZ64" s="67"/>
      <c r="DA64" s="67"/>
      <c r="DB64" s="67"/>
      <c r="DC64" s="67"/>
      <c r="DD64" s="67"/>
      <c r="DE64" s="67"/>
      <c r="DF64" s="67"/>
      <c r="DG64" s="67"/>
      <c r="DH64" s="67"/>
      <c r="DI64" s="67"/>
      <c r="DJ64" s="67"/>
      <c r="DK64" s="67"/>
      <c r="DL64" s="67"/>
      <c r="DM64" s="67"/>
      <c r="DN64" s="67"/>
      <c r="DO64" s="67"/>
      <c r="DP64" s="67"/>
      <c r="DQ64" s="67"/>
      <c r="DR64" s="67"/>
      <c r="DS64" s="67"/>
      <c r="DT64" s="67"/>
      <c r="DU64" s="67"/>
      <c r="DV64" s="67"/>
      <c r="DW64" s="67"/>
      <c r="DX64" s="67"/>
      <c r="DY64" s="67"/>
      <c r="DZ64" s="67"/>
      <c r="EA64" s="67"/>
      <c r="EB64" s="67"/>
      <c r="EC64" s="67"/>
      <c r="ED64" s="67"/>
      <c r="EE64" s="67"/>
      <c r="EF64" s="67"/>
      <c r="EG64" s="67"/>
      <c r="EH64" s="67"/>
      <c r="EI64" s="67"/>
      <c r="EJ64" s="67"/>
      <c r="EK64" s="67"/>
      <c r="EL64" s="67"/>
      <c r="EM64" s="67"/>
      <c r="EN64" s="67"/>
      <c r="EO64" s="67"/>
      <c r="EP64" s="67"/>
      <c r="EQ64" s="67"/>
      <c r="ER64" s="67"/>
      <c r="ES64" s="67"/>
      <c r="ET64" s="67"/>
      <c r="EU64" s="67"/>
      <c r="EV64" s="67"/>
      <c r="EW64" s="67"/>
      <c r="EX64" s="67"/>
      <c r="EY64" s="67"/>
      <c r="EZ64" s="67"/>
      <c r="FA64" s="67"/>
      <c r="FB64" s="67"/>
      <c r="FC64" s="67"/>
      <c r="FD64" s="67"/>
      <c r="FE64" s="67"/>
      <c r="FF64" s="67"/>
      <c r="FG64" s="67"/>
      <c r="FH64" s="67"/>
      <c r="FI64" s="67"/>
      <c r="FJ64" s="67"/>
      <c r="FK64" s="67"/>
      <c r="FL64" s="67"/>
      <c r="FM64" s="67"/>
      <c r="FN64" s="67"/>
      <c r="FO64" s="67"/>
      <c r="FP64" s="67"/>
      <c r="FQ64" s="67"/>
      <c r="FR64" s="67"/>
      <c r="FS64" s="67"/>
      <c r="FT64" s="67"/>
      <c r="FU64" s="67"/>
      <c r="FV64" s="67"/>
      <c r="FW64" s="67"/>
      <c r="FX64" s="67"/>
      <c r="FY64" s="67"/>
      <c r="FZ64" s="67"/>
      <c r="GA64" s="67"/>
      <c r="GB64" s="67"/>
      <c r="GC64" s="67"/>
      <c r="GD64" s="67"/>
      <c r="GE64" s="67"/>
      <c r="GF64" s="67"/>
      <c r="GG64" s="67"/>
      <c r="GH64" s="67"/>
      <c r="GI64" s="67"/>
      <c r="GJ64" s="67"/>
      <c r="GK64" s="67"/>
      <c r="GL64" s="67"/>
      <c r="GM64" s="67"/>
      <c r="GN64" s="67"/>
      <c r="GO64" s="67"/>
      <c r="GP64" s="67"/>
      <c r="GQ64" s="67"/>
      <c r="GR64" s="67"/>
      <c r="GS64" s="67"/>
      <c r="GT64" s="67"/>
      <c r="GU64" s="67"/>
      <c r="GV64" s="67"/>
      <c r="GW64" s="67"/>
      <c r="GX64" s="67"/>
      <c r="GY64" s="67"/>
      <c r="GZ64" s="67"/>
      <c r="HA64" s="67"/>
      <c r="HB64" s="67"/>
      <c r="HC64" s="67"/>
      <c r="HD64" s="67"/>
      <c r="HE64" s="67"/>
      <c r="HF64" s="67"/>
      <c r="HG64" s="67"/>
      <c r="HH64" s="67"/>
      <c r="HI64" s="67"/>
      <c r="HJ64" s="67"/>
      <c r="HK64" s="67"/>
      <c r="HL64" s="67"/>
      <c r="HM64" s="67"/>
      <c r="HN64" s="67"/>
      <c r="HO64" s="67"/>
      <c r="HP64" s="67"/>
      <c r="HQ64" s="67"/>
      <c r="HR64" s="67"/>
      <c r="HS64" s="67"/>
      <c r="HT64" s="67"/>
      <c r="HU64" s="67"/>
      <c r="HV64" s="67"/>
      <c r="HW64" s="67"/>
      <c r="HX64" s="67"/>
      <c r="HY64" s="67"/>
      <c r="HZ64" s="67"/>
      <c r="IA64" s="67"/>
      <c r="IB64" s="67"/>
      <c r="IC64" s="67"/>
      <c r="ID64" s="67"/>
      <c r="IE64" s="67"/>
      <c r="IF64" s="67"/>
      <c r="IG64" s="67"/>
      <c r="IH64" s="67"/>
      <c r="II64" s="67"/>
      <c r="IJ64" s="67"/>
      <c r="IK64" s="67"/>
      <c r="IL64" s="67"/>
      <c r="IM64" s="68"/>
    </row>
    <row r="65" spans="1:247" ht="16.350000000000001" customHeight="1">
      <c r="A65" s="66"/>
      <c r="B65" s="67"/>
      <c r="C65" s="67"/>
      <c r="D65" s="67"/>
      <c r="E65" s="67"/>
      <c r="F65" s="67"/>
      <c r="G65" s="67"/>
      <c r="H65" s="67"/>
      <c r="I65" s="67"/>
      <c r="J65" s="67"/>
      <c r="K65" s="67"/>
      <c r="L65" s="67"/>
      <c r="M65" s="67"/>
      <c r="N65" s="67"/>
      <c r="O65" s="67"/>
      <c r="P65" s="67"/>
      <c r="Q65" s="67"/>
      <c r="R65" s="67"/>
      <c r="S65" s="67"/>
      <c r="T65" s="67"/>
      <c r="U65" s="67"/>
      <c r="V65" s="67"/>
      <c r="W65" s="67"/>
      <c r="X65" s="67"/>
      <c r="Y65" s="67"/>
      <c r="Z65" s="67"/>
      <c r="AA65" s="67"/>
      <c r="AB65" s="67"/>
      <c r="AC65" s="67"/>
      <c r="AD65" s="67"/>
      <c r="AE65" s="67"/>
      <c r="AF65" s="67"/>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c r="BE65" s="67"/>
      <c r="BF65" s="67"/>
      <c r="BG65" s="67"/>
      <c r="BH65" s="67"/>
      <c r="BI65" s="67"/>
      <c r="BJ65" s="67"/>
      <c r="BK65" s="67"/>
      <c r="BL65" s="67"/>
      <c r="BM65" s="67"/>
      <c r="BN65" s="67"/>
      <c r="BO65" s="67"/>
      <c r="BP65" s="67"/>
      <c r="BQ65" s="67"/>
      <c r="BR65" s="67"/>
      <c r="BS65" s="67"/>
      <c r="BT65" s="67"/>
      <c r="BU65" s="67"/>
      <c r="BV65" s="67"/>
      <c r="BW65" s="67"/>
      <c r="BX65" s="67"/>
      <c r="BY65" s="67"/>
      <c r="BZ65" s="67"/>
      <c r="CA65" s="67"/>
      <c r="CB65" s="67"/>
      <c r="CC65" s="67"/>
      <c r="CD65" s="67"/>
      <c r="CE65" s="67"/>
      <c r="CF65" s="67"/>
      <c r="CG65" s="67"/>
      <c r="CH65" s="67"/>
      <c r="CI65" s="67"/>
      <c r="CJ65" s="67"/>
      <c r="CK65" s="67"/>
      <c r="CL65" s="67"/>
      <c r="CM65" s="67"/>
      <c r="CN65" s="67"/>
      <c r="CO65" s="67"/>
      <c r="CP65" s="67"/>
      <c r="CQ65" s="67"/>
      <c r="CR65" s="67"/>
      <c r="CS65" s="67"/>
      <c r="CT65" s="67"/>
      <c r="CU65" s="67"/>
      <c r="CV65" s="67"/>
      <c r="CW65" s="67"/>
      <c r="CX65" s="67"/>
      <c r="CY65" s="67"/>
      <c r="CZ65" s="67"/>
      <c r="DA65" s="67"/>
      <c r="DB65" s="67"/>
      <c r="DC65" s="67"/>
      <c r="DD65" s="67"/>
      <c r="DE65" s="67"/>
      <c r="DF65" s="67"/>
      <c r="DG65" s="67"/>
      <c r="DH65" s="67"/>
      <c r="DI65" s="67"/>
      <c r="DJ65" s="67"/>
      <c r="DK65" s="67"/>
      <c r="DL65" s="67"/>
      <c r="DM65" s="67"/>
      <c r="DN65" s="67"/>
      <c r="DO65" s="67"/>
      <c r="DP65" s="67"/>
      <c r="DQ65" s="67"/>
      <c r="DR65" s="67"/>
      <c r="DS65" s="67"/>
      <c r="DT65" s="67"/>
      <c r="DU65" s="67"/>
      <c r="DV65" s="67"/>
      <c r="DW65" s="67"/>
      <c r="DX65" s="67"/>
      <c r="DY65" s="67"/>
      <c r="DZ65" s="67"/>
      <c r="EA65" s="67"/>
      <c r="EB65" s="67"/>
      <c r="EC65" s="67"/>
      <c r="ED65" s="67"/>
      <c r="EE65" s="67"/>
      <c r="EF65" s="67"/>
      <c r="EG65" s="67"/>
      <c r="EH65" s="67"/>
      <c r="EI65" s="67"/>
      <c r="EJ65" s="67"/>
      <c r="EK65" s="67"/>
      <c r="EL65" s="67"/>
      <c r="EM65" s="67"/>
      <c r="EN65" s="67"/>
      <c r="EO65" s="67"/>
      <c r="EP65" s="67"/>
      <c r="EQ65" s="67"/>
      <c r="ER65" s="67"/>
      <c r="ES65" s="67"/>
      <c r="ET65" s="67"/>
      <c r="EU65" s="67"/>
      <c r="EV65" s="67"/>
      <c r="EW65" s="67"/>
      <c r="EX65" s="67"/>
      <c r="EY65" s="67"/>
      <c r="EZ65" s="67"/>
      <c r="FA65" s="67"/>
      <c r="FB65" s="67"/>
      <c r="FC65" s="67"/>
      <c r="FD65" s="67"/>
      <c r="FE65" s="67"/>
      <c r="FF65" s="67"/>
      <c r="FG65" s="67"/>
      <c r="FH65" s="67"/>
      <c r="FI65" s="67"/>
      <c r="FJ65" s="67"/>
      <c r="FK65" s="67"/>
      <c r="FL65" s="67"/>
      <c r="FM65" s="67"/>
      <c r="FN65" s="67"/>
      <c r="FO65" s="67"/>
      <c r="FP65" s="67"/>
      <c r="FQ65" s="67"/>
      <c r="FR65" s="67"/>
      <c r="FS65" s="67"/>
      <c r="FT65" s="67"/>
      <c r="FU65" s="67"/>
      <c r="FV65" s="67"/>
      <c r="FW65" s="67"/>
      <c r="FX65" s="67"/>
      <c r="FY65" s="67"/>
      <c r="FZ65" s="67"/>
      <c r="GA65" s="67"/>
      <c r="GB65" s="67"/>
      <c r="GC65" s="67"/>
      <c r="GD65" s="67"/>
      <c r="GE65" s="67"/>
      <c r="GF65" s="67"/>
      <c r="GG65" s="67"/>
      <c r="GH65" s="67"/>
      <c r="GI65" s="67"/>
      <c r="GJ65" s="67"/>
      <c r="GK65" s="67"/>
      <c r="GL65" s="67"/>
      <c r="GM65" s="67"/>
      <c r="GN65" s="67"/>
      <c r="GO65" s="67"/>
      <c r="GP65" s="67"/>
      <c r="GQ65" s="67"/>
      <c r="GR65" s="67"/>
      <c r="GS65" s="67"/>
      <c r="GT65" s="67"/>
      <c r="GU65" s="67"/>
      <c r="GV65" s="67"/>
      <c r="GW65" s="67"/>
      <c r="GX65" s="67"/>
      <c r="GY65" s="67"/>
      <c r="GZ65" s="67"/>
      <c r="HA65" s="67"/>
      <c r="HB65" s="67"/>
      <c r="HC65" s="67"/>
      <c r="HD65" s="67"/>
      <c r="HE65" s="67"/>
      <c r="HF65" s="67"/>
      <c r="HG65" s="67"/>
      <c r="HH65" s="67"/>
      <c r="HI65" s="67"/>
      <c r="HJ65" s="67"/>
      <c r="HK65" s="67"/>
      <c r="HL65" s="67"/>
      <c r="HM65" s="67"/>
      <c r="HN65" s="67"/>
      <c r="HO65" s="67"/>
      <c r="HP65" s="67"/>
      <c r="HQ65" s="67"/>
      <c r="HR65" s="67"/>
      <c r="HS65" s="67"/>
      <c r="HT65" s="67"/>
      <c r="HU65" s="67"/>
      <c r="HV65" s="67"/>
      <c r="HW65" s="67"/>
      <c r="HX65" s="67"/>
      <c r="HY65" s="67"/>
      <c r="HZ65" s="67"/>
      <c r="IA65" s="67"/>
      <c r="IB65" s="67"/>
      <c r="IC65" s="67"/>
      <c r="ID65" s="67"/>
      <c r="IE65" s="67"/>
      <c r="IF65" s="67"/>
      <c r="IG65" s="67"/>
      <c r="IH65" s="67"/>
      <c r="II65" s="67"/>
      <c r="IJ65" s="67"/>
      <c r="IK65" s="67"/>
      <c r="IL65" s="67"/>
      <c r="IM65" s="68"/>
    </row>
    <row r="66" spans="1:247" ht="16.350000000000001" customHeight="1">
      <c r="A66" s="66"/>
      <c r="B66" s="67"/>
      <c r="C66" s="67"/>
      <c r="D66" s="67"/>
      <c r="E66" s="67"/>
      <c r="F66" s="67"/>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c r="BM66" s="67"/>
      <c r="BN66" s="67"/>
      <c r="BO66" s="67"/>
      <c r="BP66" s="67"/>
      <c r="BQ66" s="67"/>
      <c r="BR66" s="67"/>
      <c r="BS66" s="67"/>
      <c r="BT66" s="67"/>
      <c r="BU66" s="67"/>
      <c r="BV66" s="67"/>
      <c r="BW66" s="67"/>
      <c r="BX66" s="67"/>
      <c r="BY66" s="67"/>
      <c r="BZ66" s="67"/>
      <c r="CA66" s="67"/>
      <c r="CB66" s="67"/>
      <c r="CC66" s="67"/>
      <c r="CD66" s="67"/>
      <c r="CE66" s="67"/>
      <c r="CF66" s="67"/>
      <c r="CG66" s="67"/>
      <c r="CH66" s="67"/>
      <c r="CI66" s="67"/>
      <c r="CJ66" s="67"/>
      <c r="CK66" s="67"/>
      <c r="CL66" s="67"/>
      <c r="CM66" s="67"/>
      <c r="CN66" s="67"/>
      <c r="CO66" s="67"/>
      <c r="CP66" s="67"/>
      <c r="CQ66" s="67"/>
      <c r="CR66" s="67"/>
      <c r="CS66" s="67"/>
      <c r="CT66" s="67"/>
      <c r="CU66" s="67"/>
      <c r="CV66" s="67"/>
      <c r="CW66" s="67"/>
      <c r="CX66" s="67"/>
      <c r="CY66" s="67"/>
      <c r="CZ66" s="67"/>
      <c r="DA66" s="67"/>
      <c r="DB66" s="67"/>
      <c r="DC66" s="67"/>
      <c r="DD66" s="67"/>
      <c r="DE66" s="67"/>
      <c r="DF66" s="67"/>
      <c r="DG66" s="67"/>
      <c r="DH66" s="67"/>
      <c r="DI66" s="67"/>
      <c r="DJ66" s="67"/>
      <c r="DK66" s="67"/>
      <c r="DL66" s="67"/>
      <c r="DM66" s="67"/>
      <c r="DN66" s="67"/>
      <c r="DO66" s="67"/>
      <c r="DP66" s="67"/>
      <c r="DQ66" s="67"/>
      <c r="DR66" s="67"/>
      <c r="DS66" s="67"/>
      <c r="DT66" s="67"/>
      <c r="DU66" s="67"/>
      <c r="DV66" s="67"/>
      <c r="DW66" s="67"/>
      <c r="DX66" s="67"/>
      <c r="DY66" s="67"/>
      <c r="DZ66" s="67"/>
      <c r="EA66" s="67"/>
      <c r="EB66" s="67"/>
      <c r="EC66" s="67"/>
      <c r="ED66" s="67"/>
      <c r="EE66" s="67"/>
      <c r="EF66" s="67"/>
      <c r="EG66" s="67"/>
      <c r="EH66" s="67"/>
      <c r="EI66" s="67"/>
      <c r="EJ66" s="67"/>
      <c r="EK66" s="67"/>
      <c r="EL66" s="67"/>
      <c r="EM66" s="67"/>
      <c r="EN66" s="67"/>
      <c r="EO66" s="67"/>
      <c r="EP66" s="67"/>
      <c r="EQ66" s="67"/>
      <c r="ER66" s="67"/>
      <c r="ES66" s="67"/>
      <c r="ET66" s="67"/>
      <c r="EU66" s="67"/>
      <c r="EV66" s="67"/>
      <c r="EW66" s="67"/>
      <c r="EX66" s="67"/>
      <c r="EY66" s="67"/>
      <c r="EZ66" s="67"/>
      <c r="FA66" s="67"/>
      <c r="FB66" s="67"/>
      <c r="FC66" s="67"/>
      <c r="FD66" s="67"/>
      <c r="FE66" s="67"/>
      <c r="FF66" s="67"/>
      <c r="FG66" s="67"/>
      <c r="FH66" s="67"/>
      <c r="FI66" s="67"/>
      <c r="FJ66" s="67"/>
      <c r="FK66" s="67"/>
      <c r="FL66" s="67"/>
      <c r="FM66" s="67"/>
      <c r="FN66" s="67"/>
      <c r="FO66" s="67"/>
      <c r="FP66" s="67"/>
      <c r="FQ66" s="67"/>
      <c r="FR66" s="67"/>
      <c r="FS66" s="67"/>
      <c r="FT66" s="67"/>
      <c r="FU66" s="67"/>
      <c r="FV66" s="67"/>
      <c r="FW66" s="67"/>
      <c r="FX66" s="67"/>
      <c r="FY66" s="67"/>
      <c r="FZ66" s="67"/>
      <c r="GA66" s="67"/>
      <c r="GB66" s="67"/>
      <c r="GC66" s="67"/>
      <c r="GD66" s="67"/>
      <c r="GE66" s="67"/>
      <c r="GF66" s="67"/>
      <c r="GG66" s="67"/>
      <c r="GH66" s="67"/>
      <c r="GI66" s="67"/>
      <c r="GJ66" s="67"/>
      <c r="GK66" s="67"/>
      <c r="GL66" s="67"/>
      <c r="GM66" s="67"/>
      <c r="GN66" s="67"/>
      <c r="GO66" s="67"/>
      <c r="GP66" s="67"/>
      <c r="GQ66" s="67"/>
      <c r="GR66" s="67"/>
      <c r="GS66" s="67"/>
      <c r="GT66" s="67"/>
      <c r="GU66" s="67"/>
      <c r="GV66" s="67"/>
      <c r="GW66" s="67"/>
      <c r="GX66" s="67"/>
      <c r="GY66" s="67"/>
      <c r="GZ66" s="67"/>
      <c r="HA66" s="67"/>
      <c r="HB66" s="67"/>
      <c r="HC66" s="67"/>
      <c r="HD66" s="67"/>
      <c r="HE66" s="67"/>
      <c r="HF66" s="67"/>
      <c r="HG66" s="67"/>
      <c r="HH66" s="67"/>
      <c r="HI66" s="67"/>
      <c r="HJ66" s="67"/>
      <c r="HK66" s="67"/>
      <c r="HL66" s="67"/>
      <c r="HM66" s="67"/>
      <c r="HN66" s="67"/>
      <c r="HO66" s="67"/>
      <c r="HP66" s="67"/>
      <c r="HQ66" s="67"/>
      <c r="HR66" s="67"/>
      <c r="HS66" s="67"/>
      <c r="HT66" s="67"/>
      <c r="HU66" s="67"/>
      <c r="HV66" s="67"/>
      <c r="HW66" s="67"/>
      <c r="HX66" s="67"/>
      <c r="HY66" s="67"/>
      <c r="HZ66" s="67"/>
      <c r="IA66" s="67"/>
      <c r="IB66" s="67"/>
      <c r="IC66" s="67"/>
      <c r="ID66" s="67"/>
      <c r="IE66" s="67"/>
      <c r="IF66" s="67"/>
      <c r="IG66" s="67"/>
      <c r="IH66" s="67"/>
      <c r="II66" s="67"/>
      <c r="IJ66" s="67"/>
      <c r="IK66" s="67"/>
      <c r="IL66" s="67"/>
      <c r="IM66" s="68"/>
    </row>
    <row r="67" spans="1:247" ht="16.350000000000001" customHeight="1">
      <c r="A67" s="66"/>
      <c r="B67" s="67"/>
      <c r="C67" s="67"/>
      <c r="D67" s="67"/>
      <c r="E67" s="67"/>
      <c r="F67" s="67"/>
      <c r="G67" s="67"/>
      <c r="H67" s="67"/>
      <c r="I67" s="67"/>
      <c r="J67" s="67"/>
      <c r="K67" s="67"/>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67"/>
      <c r="BU67" s="67"/>
      <c r="BV67" s="67"/>
      <c r="BW67" s="67"/>
      <c r="BX67" s="67"/>
      <c r="BY67" s="67"/>
      <c r="BZ67" s="67"/>
      <c r="CA67" s="67"/>
      <c r="CB67" s="67"/>
      <c r="CC67" s="67"/>
      <c r="CD67" s="67"/>
      <c r="CE67" s="67"/>
      <c r="CF67" s="67"/>
      <c r="CG67" s="67"/>
      <c r="CH67" s="67"/>
      <c r="CI67" s="67"/>
      <c r="CJ67" s="67"/>
      <c r="CK67" s="67"/>
      <c r="CL67" s="67"/>
      <c r="CM67" s="67"/>
      <c r="CN67" s="67"/>
      <c r="CO67" s="67"/>
      <c r="CP67" s="67"/>
      <c r="CQ67" s="67"/>
      <c r="CR67" s="67"/>
      <c r="CS67" s="67"/>
      <c r="CT67" s="67"/>
      <c r="CU67" s="67"/>
      <c r="CV67" s="67"/>
      <c r="CW67" s="67"/>
      <c r="CX67" s="67"/>
      <c r="CY67" s="67"/>
      <c r="CZ67" s="67"/>
      <c r="DA67" s="67"/>
      <c r="DB67" s="67"/>
      <c r="DC67" s="67"/>
      <c r="DD67" s="67"/>
      <c r="DE67" s="67"/>
      <c r="DF67" s="67"/>
      <c r="DG67" s="67"/>
      <c r="DH67" s="67"/>
      <c r="DI67" s="67"/>
      <c r="DJ67" s="67"/>
      <c r="DK67" s="67"/>
      <c r="DL67" s="67"/>
      <c r="DM67" s="67"/>
      <c r="DN67" s="67"/>
      <c r="DO67" s="67"/>
      <c r="DP67" s="67"/>
      <c r="DQ67" s="67"/>
      <c r="DR67" s="67"/>
      <c r="DS67" s="67"/>
      <c r="DT67" s="67"/>
      <c r="DU67" s="67"/>
      <c r="DV67" s="67"/>
      <c r="DW67" s="67"/>
      <c r="DX67" s="67"/>
      <c r="DY67" s="67"/>
      <c r="DZ67" s="67"/>
      <c r="EA67" s="67"/>
      <c r="EB67" s="67"/>
      <c r="EC67" s="67"/>
      <c r="ED67" s="67"/>
      <c r="EE67" s="67"/>
      <c r="EF67" s="67"/>
      <c r="EG67" s="67"/>
      <c r="EH67" s="67"/>
      <c r="EI67" s="67"/>
      <c r="EJ67" s="67"/>
      <c r="EK67" s="67"/>
      <c r="EL67" s="67"/>
      <c r="EM67" s="67"/>
      <c r="EN67" s="67"/>
      <c r="EO67" s="67"/>
      <c r="EP67" s="67"/>
      <c r="EQ67" s="67"/>
      <c r="ER67" s="67"/>
      <c r="ES67" s="67"/>
      <c r="ET67" s="67"/>
      <c r="EU67" s="67"/>
      <c r="EV67" s="67"/>
      <c r="EW67" s="67"/>
      <c r="EX67" s="67"/>
      <c r="EY67" s="67"/>
      <c r="EZ67" s="67"/>
      <c r="FA67" s="67"/>
      <c r="FB67" s="67"/>
      <c r="FC67" s="67"/>
      <c r="FD67" s="67"/>
      <c r="FE67" s="67"/>
      <c r="FF67" s="67"/>
      <c r="FG67" s="67"/>
      <c r="FH67" s="67"/>
      <c r="FI67" s="67"/>
      <c r="FJ67" s="67"/>
      <c r="FK67" s="67"/>
      <c r="FL67" s="67"/>
      <c r="FM67" s="67"/>
      <c r="FN67" s="67"/>
      <c r="FO67" s="67"/>
      <c r="FP67" s="67"/>
      <c r="FQ67" s="67"/>
      <c r="FR67" s="67"/>
      <c r="FS67" s="67"/>
      <c r="FT67" s="67"/>
      <c r="FU67" s="67"/>
      <c r="FV67" s="67"/>
      <c r="FW67" s="67"/>
      <c r="FX67" s="67"/>
      <c r="FY67" s="67"/>
      <c r="FZ67" s="67"/>
      <c r="GA67" s="67"/>
      <c r="GB67" s="67"/>
      <c r="GC67" s="67"/>
      <c r="GD67" s="67"/>
      <c r="GE67" s="67"/>
      <c r="GF67" s="67"/>
      <c r="GG67" s="67"/>
      <c r="GH67" s="67"/>
      <c r="GI67" s="67"/>
      <c r="GJ67" s="67"/>
      <c r="GK67" s="67"/>
      <c r="GL67" s="67"/>
      <c r="GM67" s="67"/>
      <c r="GN67" s="67"/>
      <c r="GO67" s="67"/>
      <c r="GP67" s="67"/>
      <c r="GQ67" s="67"/>
      <c r="GR67" s="67"/>
      <c r="GS67" s="67"/>
      <c r="GT67" s="67"/>
      <c r="GU67" s="67"/>
      <c r="GV67" s="67"/>
      <c r="GW67" s="67"/>
      <c r="GX67" s="67"/>
      <c r="GY67" s="67"/>
      <c r="GZ67" s="67"/>
      <c r="HA67" s="67"/>
      <c r="HB67" s="67"/>
      <c r="HC67" s="67"/>
      <c r="HD67" s="67"/>
      <c r="HE67" s="67"/>
      <c r="HF67" s="67"/>
      <c r="HG67" s="67"/>
      <c r="HH67" s="67"/>
      <c r="HI67" s="67"/>
      <c r="HJ67" s="67"/>
      <c r="HK67" s="67"/>
      <c r="HL67" s="67"/>
      <c r="HM67" s="67"/>
      <c r="HN67" s="67"/>
      <c r="HO67" s="67"/>
      <c r="HP67" s="67"/>
      <c r="HQ67" s="67"/>
      <c r="HR67" s="67"/>
      <c r="HS67" s="67"/>
      <c r="HT67" s="67"/>
      <c r="HU67" s="67"/>
      <c r="HV67" s="67"/>
      <c r="HW67" s="67"/>
      <c r="HX67" s="67"/>
      <c r="HY67" s="67"/>
      <c r="HZ67" s="67"/>
      <c r="IA67" s="67"/>
      <c r="IB67" s="67"/>
      <c r="IC67" s="67"/>
      <c r="ID67" s="67"/>
      <c r="IE67" s="67"/>
      <c r="IF67" s="67"/>
      <c r="IG67" s="67"/>
      <c r="IH67" s="67"/>
      <c r="II67" s="67"/>
      <c r="IJ67" s="67"/>
      <c r="IK67" s="67"/>
      <c r="IL67" s="67"/>
      <c r="IM67" s="68"/>
    </row>
    <row r="68" spans="1:247" ht="16.350000000000001" customHeight="1">
      <c r="A68" s="66"/>
      <c r="B68" s="67"/>
      <c r="C68" s="67"/>
      <c r="D68" s="67"/>
      <c r="E68" s="67"/>
      <c r="F68" s="67"/>
      <c r="G68" s="67"/>
      <c r="H68" s="67"/>
      <c r="I68" s="67"/>
      <c r="J68" s="67"/>
      <c r="K68" s="67"/>
      <c r="L68" s="67"/>
      <c r="M68" s="67"/>
      <c r="N68" s="67"/>
      <c r="O68" s="67"/>
      <c r="P68" s="67"/>
      <c r="Q68" s="67"/>
      <c r="R68" s="67"/>
      <c r="S68" s="67"/>
      <c r="T68" s="67"/>
      <c r="U68" s="67"/>
      <c r="V68" s="67"/>
      <c r="W68" s="67"/>
      <c r="X68" s="67"/>
      <c r="Y68" s="67"/>
      <c r="Z68" s="67"/>
      <c r="AA68" s="67"/>
      <c r="AB68" s="67"/>
      <c r="AC68" s="67"/>
      <c r="AD68" s="67"/>
      <c r="AE68" s="67"/>
      <c r="AF68" s="67"/>
      <c r="AG68" s="67"/>
      <c r="AH68" s="67"/>
      <c r="AI68" s="67"/>
      <c r="AJ68" s="67"/>
      <c r="AK68" s="67"/>
      <c r="AL68" s="67"/>
      <c r="AM68" s="67"/>
      <c r="AN68" s="67"/>
      <c r="AO68" s="67"/>
      <c r="AP68" s="67"/>
      <c r="AQ68" s="67"/>
      <c r="AR68" s="67"/>
      <c r="AS68" s="67"/>
      <c r="AT68" s="67"/>
      <c r="AU68" s="67"/>
      <c r="AV68" s="67"/>
      <c r="AW68" s="67"/>
      <c r="AX68" s="67"/>
      <c r="AY68" s="67"/>
      <c r="AZ68" s="67"/>
      <c r="BA68" s="67"/>
      <c r="BB68" s="67"/>
      <c r="BC68" s="67"/>
      <c r="BD68" s="67"/>
      <c r="BE68" s="67"/>
      <c r="BF68" s="67"/>
      <c r="BG68" s="67"/>
      <c r="BH68" s="67"/>
      <c r="BI68" s="67"/>
      <c r="BJ68" s="67"/>
      <c r="BK68" s="67"/>
      <c r="BL68" s="67"/>
      <c r="BM68" s="67"/>
      <c r="BN68" s="67"/>
      <c r="BO68" s="67"/>
      <c r="BP68" s="67"/>
      <c r="BQ68" s="67"/>
      <c r="BR68" s="67"/>
      <c r="BS68" s="67"/>
      <c r="BT68" s="67"/>
      <c r="BU68" s="67"/>
      <c r="BV68" s="67"/>
      <c r="BW68" s="67"/>
      <c r="BX68" s="67"/>
      <c r="BY68" s="67"/>
      <c r="BZ68" s="67"/>
      <c r="CA68" s="67"/>
      <c r="CB68" s="67"/>
      <c r="CC68" s="67"/>
      <c r="CD68" s="67"/>
      <c r="CE68" s="67"/>
      <c r="CF68" s="67"/>
      <c r="CG68" s="67"/>
      <c r="CH68" s="67"/>
      <c r="CI68" s="67"/>
      <c r="CJ68" s="67"/>
      <c r="CK68" s="67"/>
      <c r="CL68" s="67"/>
      <c r="CM68" s="67"/>
      <c r="CN68" s="67"/>
      <c r="CO68" s="67"/>
      <c r="CP68" s="67"/>
      <c r="CQ68" s="67"/>
      <c r="CR68" s="67"/>
      <c r="CS68" s="67"/>
      <c r="CT68" s="67"/>
      <c r="CU68" s="67"/>
      <c r="CV68" s="67"/>
      <c r="CW68" s="67"/>
      <c r="CX68" s="67"/>
      <c r="CY68" s="67"/>
      <c r="CZ68" s="67"/>
      <c r="DA68" s="67"/>
      <c r="DB68" s="67"/>
      <c r="DC68" s="67"/>
      <c r="DD68" s="67"/>
      <c r="DE68" s="67"/>
      <c r="DF68" s="67"/>
      <c r="DG68" s="67"/>
      <c r="DH68" s="67"/>
      <c r="DI68" s="67"/>
      <c r="DJ68" s="67"/>
      <c r="DK68" s="67"/>
      <c r="DL68" s="67"/>
      <c r="DM68" s="67"/>
      <c r="DN68" s="67"/>
      <c r="DO68" s="67"/>
      <c r="DP68" s="67"/>
      <c r="DQ68" s="67"/>
      <c r="DR68" s="67"/>
      <c r="DS68" s="67"/>
      <c r="DT68" s="67"/>
      <c r="DU68" s="67"/>
      <c r="DV68" s="67"/>
      <c r="DW68" s="67"/>
      <c r="DX68" s="67"/>
      <c r="DY68" s="67"/>
      <c r="DZ68" s="67"/>
      <c r="EA68" s="67"/>
      <c r="EB68" s="67"/>
      <c r="EC68" s="67"/>
      <c r="ED68" s="67"/>
      <c r="EE68" s="67"/>
      <c r="EF68" s="67"/>
      <c r="EG68" s="67"/>
      <c r="EH68" s="67"/>
      <c r="EI68" s="67"/>
      <c r="EJ68" s="67"/>
      <c r="EK68" s="67"/>
      <c r="EL68" s="67"/>
      <c r="EM68" s="67"/>
      <c r="EN68" s="67"/>
      <c r="EO68" s="67"/>
      <c r="EP68" s="67"/>
      <c r="EQ68" s="67"/>
      <c r="ER68" s="67"/>
      <c r="ES68" s="67"/>
      <c r="ET68" s="67"/>
      <c r="EU68" s="67"/>
      <c r="EV68" s="67"/>
      <c r="EW68" s="67"/>
      <c r="EX68" s="67"/>
      <c r="EY68" s="67"/>
      <c r="EZ68" s="67"/>
      <c r="FA68" s="67"/>
      <c r="FB68" s="67"/>
      <c r="FC68" s="67"/>
      <c r="FD68" s="67"/>
      <c r="FE68" s="67"/>
      <c r="FF68" s="67"/>
      <c r="FG68" s="67"/>
      <c r="FH68" s="67"/>
      <c r="FI68" s="67"/>
      <c r="FJ68" s="67"/>
      <c r="FK68" s="67"/>
      <c r="FL68" s="67"/>
      <c r="FM68" s="67"/>
      <c r="FN68" s="67"/>
      <c r="FO68" s="67"/>
      <c r="FP68" s="67"/>
      <c r="FQ68" s="67"/>
      <c r="FR68" s="67"/>
      <c r="FS68" s="67"/>
      <c r="FT68" s="67"/>
      <c r="FU68" s="67"/>
      <c r="FV68" s="67"/>
      <c r="FW68" s="67"/>
      <c r="FX68" s="67"/>
      <c r="FY68" s="67"/>
      <c r="FZ68" s="67"/>
      <c r="GA68" s="67"/>
      <c r="GB68" s="67"/>
      <c r="GC68" s="67"/>
      <c r="GD68" s="67"/>
      <c r="GE68" s="67"/>
      <c r="GF68" s="67"/>
      <c r="GG68" s="67"/>
      <c r="GH68" s="67"/>
      <c r="GI68" s="67"/>
      <c r="GJ68" s="67"/>
      <c r="GK68" s="67"/>
      <c r="GL68" s="67"/>
      <c r="GM68" s="67"/>
      <c r="GN68" s="67"/>
      <c r="GO68" s="67"/>
      <c r="GP68" s="67"/>
      <c r="GQ68" s="67"/>
      <c r="GR68" s="67"/>
      <c r="GS68" s="67"/>
      <c r="GT68" s="67"/>
      <c r="GU68" s="67"/>
      <c r="GV68" s="67"/>
      <c r="GW68" s="67"/>
      <c r="GX68" s="67"/>
      <c r="GY68" s="67"/>
      <c r="GZ68" s="67"/>
      <c r="HA68" s="67"/>
      <c r="HB68" s="67"/>
      <c r="HC68" s="67"/>
      <c r="HD68" s="67"/>
      <c r="HE68" s="67"/>
      <c r="HF68" s="67"/>
      <c r="HG68" s="67"/>
      <c r="HH68" s="67"/>
      <c r="HI68" s="67"/>
      <c r="HJ68" s="67"/>
      <c r="HK68" s="67"/>
      <c r="HL68" s="67"/>
      <c r="HM68" s="67"/>
      <c r="HN68" s="67"/>
      <c r="HO68" s="67"/>
      <c r="HP68" s="67"/>
      <c r="HQ68" s="67"/>
      <c r="HR68" s="67"/>
      <c r="HS68" s="67"/>
      <c r="HT68" s="67"/>
      <c r="HU68" s="67"/>
      <c r="HV68" s="67"/>
      <c r="HW68" s="67"/>
      <c r="HX68" s="67"/>
      <c r="HY68" s="67"/>
      <c r="HZ68" s="67"/>
      <c r="IA68" s="67"/>
      <c r="IB68" s="67"/>
      <c r="IC68" s="67"/>
      <c r="ID68" s="67"/>
      <c r="IE68" s="67"/>
      <c r="IF68" s="67"/>
      <c r="IG68" s="67"/>
      <c r="IH68" s="67"/>
      <c r="II68" s="67"/>
      <c r="IJ68" s="67"/>
      <c r="IK68" s="67"/>
      <c r="IL68" s="67"/>
      <c r="IM68" s="68"/>
    </row>
    <row r="69" spans="1:247" ht="20.100000000000001" customHeight="1">
      <c r="A69" s="66"/>
      <c r="B69" s="67"/>
      <c r="C69" s="67"/>
      <c r="D69" s="67"/>
      <c r="E69" s="67"/>
      <c r="F69" s="67"/>
      <c r="G69" s="67"/>
      <c r="H69" s="67"/>
      <c r="I69" s="67"/>
      <c r="J69" s="67"/>
      <c r="K69" s="67"/>
      <c r="L69" s="67"/>
      <c r="M69" s="67"/>
      <c r="N69" s="67"/>
      <c r="O69" s="67"/>
      <c r="P69" s="67"/>
      <c r="Q69" s="67"/>
      <c r="R69" s="67"/>
      <c r="S69" s="67"/>
      <c r="T69" s="67"/>
      <c r="U69" s="67"/>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c r="BG69" s="67"/>
      <c r="BH69" s="67"/>
      <c r="BI69" s="67"/>
      <c r="BJ69" s="67"/>
      <c r="BK69" s="67"/>
      <c r="BL69" s="67"/>
      <c r="BM69" s="67"/>
      <c r="BN69" s="67"/>
      <c r="BO69" s="67"/>
      <c r="BP69" s="67"/>
      <c r="BQ69" s="67"/>
      <c r="BR69" s="67"/>
      <c r="BS69" s="67"/>
      <c r="BT69" s="67"/>
      <c r="BU69" s="67"/>
      <c r="BV69" s="67"/>
      <c r="BW69" s="67"/>
      <c r="BX69" s="67"/>
      <c r="BY69" s="67"/>
      <c r="BZ69" s="67"/>
      <c r="CA69" s="67"/>
      <c r="CB69" s="67"/>
      <c r="CC69" s="67"/>
      <c r="CD69" s="67"/>
      <c r="CE69" s="67"/>
      <c r="CF69" s="67"/>
      <c r="CG69" s="67"/>
      <c r="CH69" s="67"/>
      <c r="CI69" s="67"/>
      <c r="CJ69" s="67"/>
      <c r="CK69" s="67"/>
      <c r="CL69" s="67"/>
      <c r="CM69" s="67"/>
      <c r="CN69" s="67"/>
      <c r="CO69" s="67"/>
      <c r="CP69" s="67"/>
      <c r="CQ69" s="67"/>
      <c r="CR69" s="67"/>
      <c r="CS69" s="67"/>
      <c r="CT69" s="67"/>
      <c r="CU69" s="67"/>
      <c r="CV69" s="67"/>
      <c r="CW69" s="67"/>
      <c r="CX69" s="67"/>
      <c r="CY69" s="67"/>
      <c r="CZ69" s="67"/>
      <c r="DA69" s="67"/>
      <c r="DB69" s="67"/>
      <c r="DC69" s="67"/>
      <c r="DD69" s="67"/>
      <c r="DE69" s="67"/>
      <c r="DF69" s="67"/>
      <c r="DG69" s="67"/>
      <c r="DH69" s="67"/>
      <c r="DI69" s="67"/>
      <c r="DJ69" s="67"/>
      <c r="DK69" s="67"/>
      <c r="DL69" s="67"/>
      <c r="DM69" s="67"/>
      <c r="DN69" s="67"/>
      <c r="DO69" s="67"/>
      <c r="DP69" s="67"/>
      <c r="DQ69" s="67"/>
      <c r="DR69" s="67"/>
      <c r="DS69" s="67"/>
      <c r="DT69" s="67"/>
      <c r="DU69" s="67"/>
      <c r="DV69" s="67"/>
      <c r="DW69" s="67"/>
      <c r="DX69" s="67"/>
      <c r="DY69" s="67"/>
      <c r="DZ69" s="67"/>
      <c r="EA69" s="67"/>
      <c r="EB69" s="67"/>
      <c r="EC69" s="67"/>
      <c r="ED69" s="67"/>
      <c r="EE69" s="67"/>
      <c r="EF69" s="67"/>
      <c r="EG69" s="67"/>
      <c r="EH69" s="67"/>
      <c r="EI69" s="67"/>
      <c r="EJ69" s="67"/>
      <c r="EK69" s="67"/>
      <c r="EL69" s="67"/>
      <c r="EM69" s="67"/>
      <c r="EN69" s="67"/>
      <c r="EO69" s="67"/>
      <c r="EP69" s="67"/>
      <c r="EQ69" s="67"/>
      <c r="ER69" s="67"/>
      <c r="ES69" s="67"/>
      <c r="ET69" s="67"/>
      <c r="EU69" s="67"/>
      <c r="EV69" s="67"/>
      <c r="EW69" s="67"/>
      <c r="EX69" s="67"/>
      <c r="EY69" s="67"/>
      <c r="EZ69" s="67"/>
      <c r="FA69" s="67"/>
      <c r="FB69" s="67"/>
      <c r="FC69" s="67"/>
      <c r="FD69" s="67"/>
      <c r="FE69" s="67"/>
      <c r="FF69" s="67"/>
      <c r="FG69" s="67"/>
      <c r="FH69" s="67"/>
      <c r="FI69" s="67"/>
      <c r="FJ69" s="67"/>
      <c r="FK69" s="67"/>
      <c r="FL69" s="67"/>
      <c r="FM69" s="67"/>
      <c r="FN69" s="67"/>
      <c r="FO69" s="67"/>
      <c r="FP69" s="67"/>
      <c r="FQ69" s="67"/>
      <c r="FR69" s="67"/>
      <c r="FS69" s="67"/>
      <c r="FT69" s="67"/>
      <c r="FU69" s="67"/>
      <c r="FV69" s="67"/>
      <c r="FW69" s="67"/>
      <c r="FX69" s="67"/>
      <c r="FY69" s="67"/>
      <c r="FZ69" s="67"/>
      <c r="GA69" s="67"/>
      <c r="GB69" s="67"/>
      <c r="GC69" s="67"/>
      <c r="GD69" s="67"/>
      <c r="GE69" s="67"/>
      <c r="GF69" s="67"/>
      <c r="GG69" s="67"/>
      <c r="GH69" s="67"/>
      <c r="GI69" s="67"/>
      <c r="GJ69" s="67"/>
      <c r="GK69" s="67"/>
      <c r="GL69" s="67"/>
      <c r="GM69" s="67"/>
      <c r="GN69" s="67"/>
      <c r="GO69" s="67"/>
      <c r="GP69" s="67"/>
      <c r="GQ69" s="67"/>
      <c r="GR69" s="67"/>
      <c r="GS69" s="67"/>
      <c r="GT69" s="67"/>
      <c r="GU69" s="67"/>
      <c r="GV69" s="67"/>
      <c r="GW69" s="67"/>
      <c r="GX69" s="67"/>
      <c r="GY69" s="67"/>
      <c r="GZ69" s="67"/>
      <c r="HA69" s="67"/>
      <c r="HB69" s="67"/>
      <c r="HC69" s="67"/>
      <c r="HD69" s="67"/>
      <c r="HE69" s="67"/>
      <c r="HF69" s="67"/>
      <c r="HG69" s="67"/>
      <c r="HH69" s="67"/>
      <c r="HI69" s="67"/>
      <c r="HJ69" s="67"/>
      <c r="HK69" s="67"/>
      <c r="HL69" s="67"/>
      <c r="HM69" s="67"/>
      <c r="HN69" s="67"/>
      <c r="HO69" s="67"/>
      <c r="HP69" s="67"/>
      <c r="HQ69" s="67"/>
      <c r="HR69" s="67"/>
      <c r="HS69" s="67"/>
      <c r="HT69" s="67"/>
      <c r="HU69" s="67"/>
      <c r="HV69" s="67"/>
      <c r="HW69" s="67"/>
      <c r="HX69" s="67"/>
      <c r="HY69" s="67"/>
      <c r="HZ69" s="67"/>
      <c r="IA69" s="67"/>
      <c r="IB69" s="67"/>
      <c r="IC69" s="67"/>
      <c r="ID69" s="67"/>
      <c r="IE69" s="67"/>
      <c r="IF69" s="67"/>
      <c r="IG69" s="67"/>
      <c r="IH69" s="67"/>
      <c r="II69" s="67"/>
      <c r="IJ69" s="67"/>
      <c r="IK69" s="67"/>
      <c r="IL69" s="67"/>
      <c r="IM69" s="68"/>
    </row>
    <row r="70" spans="1:247" ht="16.350000000000001" customHeight="1">
      <c r="A70" s="66"/>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c r="BM70" s="67"/>
      <c r="BN70" s="67"/>
      <c r="BO70" s="67"/>
      <c r="BP70" s="67"/>
      <c r="BQ70" s="67"/>
      <c r="BR70" s="67"/>
      <c r="BS70" s="67"/>
      <c r="BT70" s="67"/>
      <c r="BU70" s="67"/>
      <c r="BV70" s="67"/>
      <c r="BW70" s="67"/>
      <c r="BX70" s="67"/>
      <c r="BY70" s="67"/>
      <c r="BZ70" s="67"/>
      <c r="CA70" s="67"/>
      <c r="CB70" s="67"/>
      <c r="CC70" s="67"/>
      <c r="CD70" s="67"/>
      <c r="CE70" s="67"/>
      <c r="CF70" s="67"/>
      <c r="CG70" s="67"/>
      <c r="CH70" s="67"/>
      <c r="CI70" s="67"/>
      <c r="CJ70" s="67"/>
      <c r="CK70" s="67"/>
      <c r="CL70" s="67"/>
      <c r="CM70" s="67"/>
      <c r="CN70" s="67"/>
      <c r="CO70" s="67"/>
      <c r="CP70" s="67"/>
      <c r="CQ70" s="67"/>
      <c r="CR70" s="67"/>
      <c r="CS70" s="67"/>
      <c r="CT70" s="67"/>
      <c r="CU70" s="67"/>
      <c r="CV70" s="67"/>
      <c r="CW70" s="67"/>
      <c r="CX70" s="67"/>
      <c r="CY70" s="67"/>
      <c r="CZ70" s="67"/>
      <c r="DA70" s="67"/>
      <c r="DB70" s="67"/>
      <c r="DC70" s="67"/>
      <c r="DD70" s="67"/>
      <c r="DE70" s="67"/>
      <c r="DF70" s="67"/>
      <c r="DG70" s="67"/>
      <c r="DH70" s="67"/>
      <c r="DI70" s="67"/>
      <c r="DJ70" s="67"/>
      <c r="DK70" s="67"/>
      <c r="DL70" s="67"/>
      <c r="DM70" s="67"/>
      <c r="DN70" s="67"/>
      <c r="DO70" s="67"/>
      <c r="DP70" s="67"/>
      <c r="DQ70" s="67"/>
      <c r="DR70" s="67"/>
      <c r="DS70" s="67"/>
      <c r="DT70" s="67"/>
      <c r="DU70" s="67"/>
      <c r="DV70" s="67"/>
      <c r="DW70" s="67"/>
      <c r="DX70" s="67"/>
      <c r="DY70" s="67"/>
      <c r="DZ70" s="67"/>
      <c r="EA70" s="67"/>
      <c r="EB70" s="67"/>
      <c r="EC70" s="67"/>
      <c r="ED70" s="67"/>
      <c r="EE70" s="67"/>
      <c r="EF70" s="67"/>
      <c r="EG70" s="67"/>
      <c r="EH70" s="67"/>
      <c r="EI70" s="67"/>
      <c r="EJ70" s="67"/>
      <c r="EK70" s="67"/>
      <c r="EL70" s="67"/>
      <c r="EM70" s="67"/>
      <c r="EN70" s="67"/>
      <c r="EO70" s="67"/>
      <c r="EP70" s="67"/>
      <c r="EQ70" s="67"/>
      <c r="ER70" s="67"/>
      <c r="ES70" s="67"/>
      <c r="ET70" s="67"/>
      <c r="EU70" s="67"/>
      <c r="EV70" s="67"/>
      <c r="EW70" s="67"/>
      <c r="EX70" s="67"/>
      <c r="EY70" s="67"/>
      <c r="EZ70" s="67"/>
      <c r="FA70" s="67"/>
      <c r="FB70" s="67"/>
      <c r="FC70" s="67"/>
      <c r="FD70" s="67"/>
      <c r="FE70" s="67"/>
      <c r="FF70" s="67"/>
      <c r="FG70" s="67"/>
      <c r="FH70" s="67"/>
      <c r="FI70" s="67"/>
      <c r="FJ70" s="67"/>
      <c r="FK70" s="67"/>
      <c r="FL70" s="67"/>
      <c r="FM70" s="67"/>
      <c r="FN70" s="67"/>
      <c r="FO70" s="67"/>
      <c r="FP70" s="67"/>
      <c r="FQ70" s="67"/>
      <c r="FR70" s="67"/>
      <c r="FS70" s="67"/>
      <c r="FT70" s="67"/>
      <c r="FU70" s="67"/>
      <c r="FV70" s="67"/>
      <c r="FW70" s="67"/>
      <c r="FX70" s="67"/>
      <c r="FY70" s="67"/>
      <c r="FZ70" s="67"/>
      <c r="GA70" s="67"/>
      <c r="GB70" s="67"/>
      <c r="GC70" s="67"/>
      <c r="GD70" s="67"/>
      <c r="GE70" s="67"/>
      <c r="GF70" s="67"/>
      <c r="GG70" s="67"/>
      <c r="GH70" s="67"/>
      <c r="GI70" s="67"/>
      <c r="GJ70" s="67"/>
      <c r="GK70" s="67"/>
      <c r="GL70" s="67"/>
      <c r="GM70" s="67"/>
      <c r="GN70" s="67"/>
      <c r="GO70" s="67"/>
      <c r="GP70" s="67"/>
      <c r="GQ70" s="67"/>
      <c r="GR70" s="67"/>
      <c r="GS70" s="67"/>
      <c r="GT70" s="67"/>
      <c r="GU70" s="67"/>
      <c r="GV70" s="67"/>
      <c r="GW70" s="67"/>
      <c r="GX70" s="67"/>
      <c r="GY70" s="67"/>
      <c r="GZ70" s="67"/>
      <c r="HA70" s="67"/>
      <c r="HB70" s="67"/>
      <c r="HC70" s="67"/>
      <c r="HD70" s="67"/>
      <c r="HE70" s="67"/>
      <c r="HF70" s="67"/>
      <c r="HG70" s="67"/>
      <c r="HH70" s="67"/>
      <c r="HI70" s="67"/>
      <c r="HJ70" s="67"/>
      <c r="HK70" s="67"/>
      <c r="HL70" s="67"/>
      <c r="HM70" s="67"/>
      <c r="HN70" s="67"/>
      <c r="HO70" s="67"/>
      <c r="HP70" s="67"/>
      <c r="HQ70" s="67"/>
      <c r="HR70" s="67"/>
      <c r="HS70" s="67"/>
      <c r="HT70" s="67"/>
      <c r="HU70" s="67"/>
      <c r="HV70" s="67"/>
      <c r="HW70" s="67"/>
      <c r="HX70" s="67"/>
      <c r="HY70" s="67"/>
      <c r="HZ70" s="67"/>
      <c r="IA70" s="67"/>
      <c r="IB70" s="67"/>
      <c r="IC70" s="67"/>
      <c r="ID70" s="67"/>
      <c r="IE70" s="67"/>
      <c r="IF70" s="67"/>
      <c r="IG70" s="67"/>
      <c r="IH70" s="67"/>
      <c r="II70" s="67"/>
      <c r="IJ70" s="67"/>
      <c r="IK70" s="67"/>
      <c r="IL70" s="67"/>
      <c r="IM70" s="68"/>
    </row>
    <row r="71" spans="1:247" ht="16.350000000000001" customHeight="1">
      <c r="A71" s="66"/>
      <c r="B71" s="67"/>
      <c r="C71" s="67"/>
      <c r="D71" s="67"/>
      <c r="E71" s="67"/>
      <c r="F71" s="67"/>
      <c r="G71" s="67"/>
      <c r="H71" s="67"/>
      <c r="I71" s="67"/>
      <c r="J71" s="67"/>
      <c r="K71" s="67"/>
      <c r="L71" s="67"/>
      <c r="M71" s="67"/>
      <c r="N71" s="67"/>
      <c r="O71" s="67"/>
      <c r="P71" s="67"/>
      <c r="Q71" s="67"/>
      <c r="R71" s="67"/>
      <c r="S71" s="67"/>
      <c r="T71" s="67"/>
      <c r="U71" s="67"/>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c r="BG71" s="67"/>
      <c r="BH71" s="67"/>
      <c r="BI71" s="67"/>
      <c r="BJ71" s="67"/>
      <c r="BK71" s="67"/>
      <c r="BL71" s="67"/>
      <c r="BM71" s="67"/>
      <c r="BN71" s="67"/>
      <c r="BO71" s="67"/>
      <c r="BP71" s="67"/>
      <c r="BQ71" s="67"/>
      <c r="BR71" s="67"/>
      <c r="BS71" s="67"/>
      <c r="BT71" s="67"/>
      <c r="BU71" s="67"/>
      <c r="BV71" s="67"/>
      <c r="BW71" s="67"/>
      <c r="BX71" s="67"/>
      <c r="BY71" s="67"/>
      <c r="BZ71" s="67"/>
      <c r="CA71" s="67"/>
      <c r="CB71" s="67"/>
      <c r="CC71" s="67"/>
      <c r="CD71" s="67"/>
      <c r="CE71" s="67"/>
      <c r="CF71" s="67"/>
      <c r="CG71" s="67"/>
      <c r="CH71" s="67"/>
      <c r="CI71" s="67"/>
      <c r="CJ71" s="67"/>
      <c r="CK71" s="67"/>
      <c r="CL71" s="67"/>
      <c r="CM71" s="67"/>
      <c r="CN71" s="67"/>
      <c r="CO71" s="67"/>
      <c r="CP71" s="67"/>
      <c r="CQ71" s="67"/>
      <c r="CR71" s="67"/>
      <c r="CS71" s="67"/>
      <c r="CT71" s="67"/>
      <c r="CU71" s="67"/>
      <c r="CV71" s="67"/>
      <c r="CW71" s="67"/>
      <c r="CX71" s="67"/>
      <c r="CY71" s="67"/>
      <c r="CZ71" s="67"/>
      <c r="DA71" s="67"/>
      <c r="DB71" s="67"/>
      <c r="DC71" s="67"/>
      <c r="DD71" s="67"/>
      <c r="DE71" s="67"/>
      <c r="DF71" s="67"/>
      <c r="DG71" s="67"/>
      <c r="DH71" s="67"/>
      <c r="DI71" s="67"/>
      <c r="DJ71" s="67"/>
      <c r="DK71" s="67"/>
      <c r="DL71" s="67"/>
      <c r="DM71" s="67"/>
      <c r="DN71" s="67"/>
      <c r="DO71" s="67"/>
      <c r="DP71" s="67"/>
      <c r="DQ71" s="67"/>
      <c r="DR71" s="67"/>
      <c r="DS71" s="67"/>
      <c r="DT71" s="67"/>
      <c r="DU71" s="67"/>
      <c r="DV71" s="67"/>
      <c r="DW71" s="67"/>
      <c r="DX71" s="67"/>
      <c r="DY71" s="67"/>
      <c r="DZ71" s="67"/>
      <c r="EA71" s="67"/>
      <c r="EB71" s="67"/>
      <c r="EC71" s="67"/>
      <c r="ED71" s="67"/>
      <c r="EE71" s="67"/>
      <c r="EF71" s="67"/>
      <c r="EG71" s="67"/>
      <c r="EH71" s="67"/>
      <c r="EI71" s="67"/>
      <c r="EJ71" s="67"/>
      <c r="EK71" s="67"/>
      <c r="EL71" s="67"/>
      <c r="EM71" s="67"/>
      <c r="EN71" s="67"/>
      <c r="EO71" s="67"/>
      <c r="EP71" s="67"/>
      <c r="EQ71" s="67"/>
      <c r="ER71" s="67"/>
      <c r="ES71" s="67"/>
      <c r="ET71" s="67"/>
      <c r="EU71" s="67"/>
      <c r="EV71" s="67"/>
      <c r="EW71" s="67"/>
      <c r="EX71" s="67"/>
      <c r="EY71" s="67"/>
      <c r="EZ71" s="67"/>
      <c r="FA71" s="67"/>
      <c r="FB71" s="67"/>
      <c r="FC71" s="67"/>
      <c r="FD71" s="67"/>
      <c r="FE71" s="67"/>
      <c r="FF71" s="67"/>
      <c r="FG71" s="67"/>
      <c r="FH71" s="67"/>
      <c r="FI71" s="67"/>
      <c r="FJ71" s="67"/>
      <c r="FK71" s="67"/>
      <c r="FL71" s="67"/>
      <c r="FM71" s="67"/>
      <c r="FN71" s="67"/>
      <c r="FO71" s="67"/>
      <c r="FP71" s="67"/>
      <c r="FQ71" s="67"/>
      <c r="FR71" s="67"/>
      <c r="FS71" s="67"/>
      <c r="FT71" s="67"/>
      <c r="FU71" s="67"/>
      <c r="FV71" s="67"/>
      <c r="FW71" s="67"/>
      <c r="FX71" s="67"/>
      <c r="FY71" s="67"/>
      <c r="FZ71" s="67"/>
      <c r="GA71" s="67"/>
      <c r="GB71" s="67"/>
      <c r="GC71" s="67"/>
      <c r="GD71" s="67"/>
      <c r="GE71" s="67"/>
      <c r="GF71" s="67"/>
      <c r="GG71" s="67"/>
      <c r="GH71" s="67"/>
      <c r="GI71" s="67"/>
      <c r="GJ71" s="67"/>
      <c r="GK71" s="67"/>
      <c r="GL71" s="67"/>
      <c r="GM71" s="67"/>
      <c r="GN71" s="67"/>
      <c r="GO71" s="67"/>
      <c r="GP71" s="67"/>
      <c r="GQ71" s="67"/>
      <c r="GR71" s="67"/>
      <c r="GS71" s="67"/>
      <c r="GT71" s="67"/>
      <c r="GU71" s="67"/>
      <c r="GV71" s="67"/>
      <c r="GW71" s="67"/>
      <c r="GX71" s="67"/>
      <c r="GY71" s="67"/>
      <c r="GZ71" s="67"/>
      <c r="HA71" s="67"/>
      <c r="HB71" s="67"/>
      <c r="HC71" s="67"/>
      <c r="HD71" s="67"/>
      <c r="HE71" s="67"/>
      <c r="HF71" s="67"/>
      <c r="HG71" s="67"/>
      <c r="HH71" s="67"/>
      <c r="HI71" s="67"/>
      <c r="HJ71" s="67"/>
      <c r="HK71" s="67"/>
      <c r="HL71" s="67"/>
      <c r="HM71" s="67"/>
      <c r="HN71" s="67"/>
      <c r="HO71" s="67"/>
      <c r="HP71" s="67"/>
      <c r="HQ71" s="67"/>
      <c r="HR71" s="67"/>
      <c r="HS71" s="67"/>
      <c r="HT71" s="67"/>
      <c r="HU71" s="67"/>
      <c r="HV71" s="67"/>
      <c r="HW71" s="67"/>
      <c r="HX71" s="67"/>
      <c r="HY71" s="67"/>
      <c r="HZ71" s="67"/>
      <c r="IA71" s="67"/>
      <c r="IB71" s="67"/>
      <c r="IC71" s="67"/>
      <c r="ID71" s="67"/>
      <c r="IE71" s="67"/>
      <c r="IF71" s="67"/>
      <c r="IG71" s="67"/>
      <c r="IH71" s="67"/>
      <c r="II71" s="67"/>
      <c r="IJ71" s="67"/>
      <c r="IK71" s="67"/>
      <c r="IL71" s="67"/>
      <c r="IM71" s="68"/>
    </row>
    <row r="72" spans="1:247" ht="20.100000000000001" customHeight="1">
      <c r="A72" s="66"/>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c r="BM72" s="67"/>
      <c r="BN72" s="67"/>
      <c r="BO72" s="67"/>
      <c r="BP72" s="67"/>
      <c r="BQ72" s="67"/>
      <c r="BR72" s="67"/>
      <c r="BS72" s="67"/>
      <c r="BT72" s="67"/>
      <c r="BU72" s="67"/>
      <c r="BV72" s="67"/>
      <c r="BW72" s="67"/>
      <c r="BX72" s="67"/>
      <c r="BY72" s="67"/>
      <c r="BZ72" s="67"/>
      <c r="CA72" s="67"/>
      <c r="CB72" s="67"/>
      <c r="CC72" s="67"/>
      <c r="CD72" s="67"/>
      <c r="CE72" s="67"/>
      <c r="CF72" s="67"/>
      <c r="CG72" s="67"/>
      <c r="CH72" s="67"/>
      <c r="CI72" s="67"/>
      <c r="CJ72" s="67"/>
      <c r="CK72" s="67"/>
      <c r="CL72" s="67"/>
      <c r="CM72" s="67"/>
      <c r="CN72" s="67"/>
      <c r="CO72" s="67"/>
      <c r="CP72" s="67"/>
      <c r="CQ72" s="67"/>
      <c r="CR72" s="67"/>
      <c r="CS72" s="67"/>
      <c r="CT72" s="67"/>
      <c r="CU72" s="67"/>
      <c r="CV72" s="67"/>
      <c r="CW72" s="67"/>
      <c r="CX72" s="67"/>
      <c r="CY72" s="67"/>
      <c r="CZ72" s="67"/>
      <c r="DA72" s="67"/>
      <c r="DB72" s="67"/>
      <c r="DC72" s="67"/>
      <c r="DD72" s="67"/>
      <c r="DE72" s="67"/>
      <c r="DF72" s="67"/>
      <c r="DG72" s="67"/>
      <c r="DH72" s="67"/>
      <c r="DI72" s="67"/>
      <c r="DJ72" s="67"/>
      <c r="DK72" s="67"/>
      <c r="DL72" s="67"/>
      <c r="DM72" s="67"/>
      <c r="DN72" s="67"/>
      <c r="DO72" s="67"/>
      <c r="DP72" s="67"/>
      <c r="DQ72" s="67"/>
      <c r="DR72" s="67"/>
      <c r="DS72" s="67"/>
      <c r="DT72" s="67"/>
      <c r="DU72" s="67"/>
      <c r="DV72" s="67"/>
      <c r="DW72" s="67"/>
      <c r="DX72" s="67"/>
      <c r="DY72" s="67"/>
      <c r="DZ72" s="67"/>
      <c r="EA72" s="67"/>
      <c r="EB72" s="67"/>
      <c r="EC72" s="67"/>
      <c r="ED72" s="67"/>
      <c r="EE72" s="67"/>
      <c r="EF72" s="67"/>
      <c r="EG72" s="67"/>
      <c r="EH72" s="67"/>
      <c r="EI72" s="67"/>
      <c r="EJ72" s="67"/>
      <c r="EK72" s="67"/>
      <c r="EL72" s="67"/>
      <c r="EM72" s="67"/>
      <c r="EN72" s="67"/>
      <c r="EO72" s="67"/>
      <c r="EP72" s="67"/>
      <c r="EQ72" s="67"/>
      <c r="ER72" s="67"/>
      <c r="ES72" s="67"/>
      <c r="ET72" s="67"/>
      <c r="EU72" s="67"/>
      <c r="EV72" s="67"/>
      <c r="EW72" s="67"/>
      <c r="EX72" s="67"/>
      <c r="EY72" s="67"/>
      <c r="EZ72" s="67"/>
      <c r="FA72" s="67"/>
      <c r="FB72" s="67"/>
      <c r="FC72" s="67"/>
      <c r="FD72" s="67"/>
      <c r="FE72" s="67"/>
      <c r="FF72" s="67"/>
      <c r="FG72" s="67"/>
      <c r="FH72" s="67"/>
      <c r="FI72" s="67"/>
      <c r="FJ72" s="67"/>
      <c r="FK72" s="67"/>
      <c r="FL72" s="67"/>
      <c r="FM72" s="67"/>
      <c r="FN72" s="67"/>
      <c r="FO72" s="67"/>
      <c r="FP72" s="67"/>
      <c r="FQ72" s="67"/>
      <c r="FR72" s="67"/>
      <c r="FS72" s="67"/>
      <c r="FT72" s="67"/>
      <c r="FU72" s="67"/>
      <c r="FV72" s="67"/>
      <c r="FW72" s="67"/>
      <c r="FX72" s="67"/>
      <c r="FY72" s="67"/>
      <c r="FZ72" s="67"/>
      <c r="GA72" s="67"/>
      <c r="GB72" s="67"/>
      <c r="GC72" s="67"/>
      <c r="GD72" s="67"/>
      <c r="GE72" s="67"/>
      <c r="GF72" s="67"/>
      <c r="GG72" s="67"/>
      <c r="GH72" s="67"/>
      <c r="GI72" s="67"/>
      <c r="GJ72" s="67"/>
      <c r="GK72" s="67"/>
      <c r="GL72" s="67"/>
      <c r="GM72" s="67"/>
      <c r="GN72" s="67"/>
      <c r="GO72" s="67"/>
      <c r="GP72" s="67"/>
      <c r="GQ72" s="67"/>
      <c r="GR72" s="67"/>
      <c r="GS72" s="67"/>
      <c r="GT72" s="67"/>
      <c r="GU72" s="67"/>
      <c r="GV72" s="67"/>
      <c r="GW72" s="67"/>
      <c r="GX72" s="67"/>
      <c r="GY72" s="67"/>
      <c r="GZ72" s="67"/>
      <c r="HA72" s="67"/>
      <c r="HB72" s="67"/>
      <c r="HC72" s="67"/>
      <c r="HD72" s="67"/>
      <c r="HE72" s="67"/>
      <c r="HF72" s="67"/>
      <c r="HG72" s="67"/>
      <c r="HH72" s="67"/>
      <c r="HI72" s="67"/>
      <c r="HJ72" s="67"/>
      <c r="HK72" s="67"/>
      <c r="HL72" s="67"/>
      <c r="HM72" s="67"/>
      <c r="HN72" s="67"/>
      <c r="HO72" s="67"/>
      <c r="HP72" s="67"/>
      <c r="HQ72" s="67"/>
      <c r="HR72" s="67"/>
      <c r="HS72" s="67"/>
      <c r="HT72" s="67"/>
      <c r="HU72" s="67"/>
      <c r="HV72" s="67"/>
      <c r="HW72" s="67"/>
      <c r="HX72" s="67"/>
      <c r="HY72" s="67"/>
      <c r="HZ72" s="67"/>
      <c r="IA72" s="67"/>
      <c r="IB72" s="67"/>
      <c r="IC72" s="67"/>
      <c r="ID72" s="67"/>
      <c r="IE72" s="67"/>
      <c r="IF72" s="67"/>
      <c r="IG72" s="67"/>
      <c r="IH72" s="67"/>
      <c r="II72" s="67"/>
      <c r="IJ72" s="67"/>
      <c r="IK72" s="67"/>
      <c r="IL72" s="67"/>
      <c r="IM72" s="68"/>
    </row>
    <row r="73" spans="1:247" ht="16.350000000000001" customHeight="1">
      <c r="A73" s="66"/>
      <c r="B73" s="67"/>
      <c r="C73" s="67"/>
      <c r="D73" s="67"/>
      <c r="E73" s="67"/>
      <c r="F73" s="67"/>
      <c r="G73" s="67"/>
      <c r="H73" s="67"/>
      <c r="I73" s="67"/>
      <c r="J73" s="67"/>
      <c r="K73" s="67"/>
      <c r="L73" s="67"/>
      <c r="M73" s="67"/>
      <c r="N73" s="67"/>
      <c r="O73" s="67"/>
      <c r="P73" s="67"/>
      <c r="Q73" s="67"/>
      <c r="R73" s="67"/>
      <c r="S73" s="67"/>
      <c r="T73" s="67"/>
      <c r="U73" s="67"/>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c r="BG73" s="67"/>
      <c r="BH73" s="67"/>
      <c r="BI73" s="67"/>
      <c r="BJ73" s="67"/>
      <c r="BK73" s="67"/>
      <c r="BL73" s="67"/>
      <c r="BM73" s="67"/>
      <c r="BN73" s="67"/>
      <c r="BO73" s="67"/>
      <c r="BP73" s="67"/>
      <c r="BQ73" s="67"/>
      <c r="BR73" s="67"/>
      <c r="BS73" s="67"/>
      <c r="BT73" s="67"/>
      <c r="BU73" s="67"/>
      <c r="BV73" s="67"/>
      <c r="BW73" s="67"/>
      <c r="BX73" s="67"/>
      <c r="BY73" s="67"/>
      <c r="BZ73" s="67"/>
      <c r="CA73" s="67"/>
      <c r="CB73" s="67"/>
      <c r="CC73" s="67"/>
      <c r="CD73" s="67"/>
      <c r="CE73" s="67"/>
      <c r="CF73" s="67"/>
      <c r="CG73" s="67"/>
      <c r="CH73" s="67"/>
      <c r="CI73" s="67"/>
      <c r="CJ73" s="67"/>
      <c r="CK73" s="67"/>
      <c r="CL73" s="67"/>
      <c r="CM73" s="67"/>
      <c r="CN73" s="67"/>
      <c r="CO73" s="67"/>
      <c r="CP73" s="67"/>
      <c r="CQ73" s="67"/>
      <c r="CR73" s="67"/>
      <c r="CS73" s="67"/>
      <c r="CT73" s="67"/>
      <c r="CU73" s="67"/>
      <c r="CV73" s="67"/>
      <c r="CW73" s="67"/>
      <c r="CX73" s="67"/>
      <c r="CY73" s="67"/>
      <c r="CZ73" s="67"/>
      <c r="DA73" s="67"/>
      <c r="DB73" s="67"/>
      <c r="DC73" s="67"/>
      <c r="DD73" s="67"/>
      <c r="DE73" s="67"/>
      <c r="DF73" s="67"/>
      <c r="DG73" s="67"/>
      <c r="DH73" s="67"/>
      <c r="DI73" s="67"/>
      <c r="DJ73" s="67"/>
      <c r="DK73" s="67"/>
      <c r="DL73" s="67"/>
      <c r="DM73" s="67"/>
      <c r="DN73" s="67"/>
      <c r="DO73" s="67"/>
      <c r="DP73" s="67"/>
      <c r="DQ73" s="67"/>
      <c r="DR73" s="67"/>
      <c r="DS73" s="67"/>
      <c r="DT73" s="67"/>
      <c r="DU73" s="67"/>
      <c r="DV73" s="67"/>
      <c r="DW73" s="67"/>
      <c r="DX73" s="67"/>
      <c r="DY73" s="67"/>
      <c r="DZ73" s="67"/>
      <c r="EA73" s="67"/>
      <c r="EB73" s="67"/>
      <c r="EC73" s="67"/>
      <c r="ED73" s="67"/>
      <c r="EE73" s="67"/>
      <c r="EF73" s="67"/>
      <c r="EG73" s="67"/>
      <c r="EH73" s="67"/>
      <c r="EI73" s="67"/>
      <c r="EJ73" s="67"/>
      <c r="EK73" s="67"/>
      <c r="EL73" s="67"/>
      <c r="EM73" s="67"/>
      <c r="EN73" s="67"/>
      <c r="EO73" s="67"/>
      <c r="EP73" s="67"/>
      <c r="EQ73" s="67"/>
      <c r="ER73" s="67"/>
      <c r="ES73" s="67"/>
      <c r="ET73" s="67"/>
      <c r="EU73" s="67"/>
      <c r="EV73" s="67"/>
      <c r="EW73" s="67"/>
      <c r="EX73" s="67"/>
      <c r="EY73" s="67"/>
      <c r="EZ73" s="67"/>
      <c r="FA73" s="67"/>
      <c r="FB73" s="67"/>
      <c r="FC73" s="67"/>
      <c r="FD73" s="67"/>
      <c r="FE73" s="67"/>
      <c r="FF73" s="67"/>
      <c r="FG73" s="67"/>
      <c r="FH73" s="67"/>
      <c r="FI73" s="67"/>
      <c r="FJ73" s="67"/>
      <c r="FK73" s="67"/>
      <c r="FL73" s="67"/>
      <c r="FM73" s="67"/>
      <c r="FN73" s="67"/>
      <c r="FO73" s="67"/>
      <c r="FP73" s="67"/>
      <c r="FQ73" s="67"/>
      <c r="FR73" s="67"/>
      <c r="FS73" s="67"/>
      <c r="FT73" s="67"/>
      <c r="FU73" s="67"/>
      <c r="FV73" s="67"/>
      <c r="FW73" s="67"/>
      <c r="FX73" s="67"/>
      <c r="FY73" s="67"/>
      <c r="FZ73" s="67"/>
      <c r="GA73" s="67"/>
      <c r="GB73" s="67"/>
      <c r="GC73" s="67"/>
      <c r="GD73" s="67"/>
      <c r="GE73" s="67"/>
      <c r="GF73" s="67"/>
      <c r="GG73" s="67"/>
      <c r="GH73" s="67"/>
      <c r="GI73" s="67"/>
      <c r="GJ73" s="67"/>
      <c r="GK73" s="67"/>
      <c r="GL73" s="67"/>
      <c r="GM73" s="67"/>
      <c r="GN73" s="67"/>
      <c r="GO73" s="67"/>
      <c r="GP73" s="67"/>
      <c r="GQ73" s="67"/>
      <c r="GR73" s="67"/>
      <c r="GS73" s="67"/>
      <c r="GT73" s="67"/>
      <c r="GU73" s="67"/>
      <c r="GV73" s="67"/>
      <c r="GW73" s="67"/>
      <c r="GX73" s="67"/>
      <c r="GY73" s="67"/>
      <c r="GZ73" s="67"/>
      <c r="HA73" s="67"/>
      <c r="HB73" s="67"/>
      <c r="HC73" s="67"/>
      <c r="HD73" s="67"/>
      <c r="HE73" s="67"/>
      <c r="HF73" s="67"/>
      <c r="HG73" s="67"/>
      <c r="HH73" s="67"/>
      <c r="HI73" s="67"/>
      <c r="HJ73" s="67"/>
      <c r="HK73" s="67"/>
      <c r="HL73" s="67"/>
      <c r="HM73" s="67"/>
      <c r="HN73" s="67"/>
      <c r="HO73" s="67"/>
      <c r="HP73" s="67"/>
      <c r="HQ73" s="67"/>
      <c r="HR73" s="67"/>
      <c r="HS73" s="67"/>
      <c r="HT73" s="67"/>
      <c r="HU73" s="67"/>
      <c r="HV73" s="67"/>
      <c r="HW73" s="67"/>
      <c r="HX73" s="67"/>
      <c r="HY73" s="67"/>
      <c r="HZ73" s="67"/>
      <c r="IA73" s="67"/>
      <c r="IB73" s="67"/>
      <c r="IC73" s="67"/>
      <c r="ID73" s="67"/>
      <c r="IE73" s="67"/>
      <c r="IF73" s="67"/>
      <c r="IG73" s="67"/>
      <c r="IH73" s="67"/>
      <c r="II73" s="67"/>
      <c r="IJ73" s="67"/>
      <c r="IK73" s="67"/>
      <c r="IL73" s="67"/>
      <c r="IM73" s="68"/>
    </row>
    <row r="74" spans="1:247" ht="16.350000000000001" customHeight="1">
      <c r="A74" s="66"/>
      <c r="B74" s="67"/>
      <c r="C74" s="67"/>
      <c r="D74" s="67"/>
      <c r="E74" s="67"/>
      <c r="F74" s="67"/>
      <c r="G74" s="67"/>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c r="BI74" s="67"/>
      <c r="BJ74" s="67"/>
      <c r="BK74" s="67"/>
      <c r="BL74" s="67"/>
      <c r="BM74" s="67"/>
      <c r="BN74" s="67"/>
      <c r="BO74" s="67"/>
      <c r="BP74" s="67"/>
      <c r="BQ74" s="67"/>
      <c r="BR74" s="67"/>
      <c r="BS74" s="67"/>
      <c r="BT74" s="67"/>
      <c r="BU74" s="67"/>
      <c r="BV74" s="67"/>
      <c r="BW74" s="67"/>
      <c r="BX74" s="67"/>
      <c r="BY74" s="67"/>
      <c r="BZ74" s="67"/>
      <c r="CA74" s="67"/>
      <c r="CB74" s="67"/>
      <c r="CC74" s="67"/>
      <c r="CD74" s="67"/>
      <c r="CE74" s="67"/>
      <c r="CF74" s="67"/>
      <c r="CG74" s="67"/>
      <c r="CH74" s="67"/>
      <c r="CI74" s="67"/>
      <c r="CJ74" s="67"/>
      <c r="CK74" s="67"/>
      <c r="CL74" s="67"/>
      <c r="CM74" s="67"/>
      <c r="CN74" s="67"/>
      <c r="CO74" s="67"/>
      <c r="CP74" s="67"/>
      <c r="CQ74" s="67"/>
      <c r="CR74" s="67"/>
      <c r="CS74" s="67"/>
      <c r="CT74" s="67"/>
      <c r="CU74" s="67"/>
      <c r="CV74" s="67"/>
      <c r="CW74" s="67"/>
      <c r="CX74" s="67"/>
      <c r="CY74" s="67"/>
      <c r="CZ74" s="67"/>
      <c r="DA74" s="67"/>
      <c r="DB74" s="67"/>
      <c r="DC74" s="67"/>
      <c r="DD74" s="67"/>
      <c r="DE74" s="67"/>
      <c r="DF74" s="67"/>
      <c r="DG74" s="67"/>
      <c r="DH74" s="67"/>
      <c r="DI74" s="67"/>
      <c r="DJ74" s="67"/>
      <c r="DK74" s="67"/>
      <c r="DL74" s="67"/>
      <c r="DM74" s="67"/>
      <c r="DN74" s="67"/>
      <c r="DO74" s="67"/>
      <c r="DP74" s="67"/>
      <c r="DQ74" s="67"/>
      <c r="DR74" s="67"/>
      <c r="DS74" s="67"/>
      <c r="DT74" s="67"/>
      <c r="DU74" s="67"/>
      <c r="DV74" s="67"/>
      <c r="DW74" s="67"/>
      <c r="DX74" s="67"/>
      <c r="DY74" s="67"/>
      <c r="DZ74" s="67"/>
      <c r="EA74" s="67"/>
      <c r="EB74" s="67"/>
      <c r="EC74" s="67"/>
      <c r="ED74" s="67"/>
      <c r="EE74" s="67"/>
      <c r="EF74" s="67"/>
      <c r="EG74" s="67"/>
      <c r="EH74" s="67"/>
      <c r="EI74" s="67"/>
      <c r="EJ74" s="67"/>
      <c r="EK74" s="67"/>
      <c r="EL74" s="67"/>
      <c r="EM74" s="67"/>
      <c r="EN74" s="67"/>
      <c r="EO74" s="67"/>
      <c r="EP74" s="67"/>
      <c r="EQ74" s="67"/>
      <c r="ER74" s="67"/>
      <c r="ES74" s="67"/>
      <c r="ET74" s="67"/>
      <c r="EU74" s="67"/>
      <c r="EV74" s="67"/>
      <c r="EW74" s="67"/>
      <c r="EX74" s="67"/>
      <c r="EY74" s="67"/>
      <c r="EZ74" s="67"/>
      <c r="FA74" s="67"/>
      <c r="FB74" s="67"/>
      <c r="FC74" s="67"/>
      <c r="FD74" s="67"/>
      <c r="FE74" s="67"/>
      <c r="FF74" s="67"/>
      <c r="FG74" s="67"/>
      <c r="FH74" s="67"/>
      <c r="FI74" s="67"/>
      <c r="FJ74" s="67"/>
      <c r="FK74" s="67"/>
      <c r="FL74" s="67"/>
      <c r="FM74" s="67"/>
      <c r="FN74" s="67"/>
      <c r="FO74" s="67"/>
      <c r="FP74" s="67"/>
      <c r="FQ74" s="67"/>
      <c r="FR74" s="67"/>
      <c r="FS74" s="67"/>
      <c r="FT74" s="67"/>
      <c r="FU74" s="67"/>
      <c r="FV74" s="67"/>
      <c r="FW74" s="67"/>
      <c r="FX74" s="67"/>
      <c r="FY74" s="67"/>
      <c r="FZ74" s="67"/>
      <c r="GA74" s="67"/>
      <c r="GB74" s="67"/>
      <c r="GC74" s="67"/>
      <c r="GD74" s="67"/>
      <c r="GE74" s="67"/>
      <c r="GF74" s="67"/>
      <c r="GG74" s="67"/>
      <c r="GH74" s="67"/>
      <c r="GI74" s="67"/>
      <c r="GJ74" s="67"/>
      <c r="GK74" s="67"/>
      <c r="GL74" s="67"/>
      <c r="GM74" s="67"/>
      <c r="GN74" s="67"/>
      <c r="GO74" s="67"/>
      <c r="GP74" s="67"/>
      <c r="GQ74" s="67"/>
      <c r="GR74" s="67"/>
      <c r="GS74" s="67"/>
      <c r="GT74" s="67"/>
      <c r="GU74" s="67"/>
      <c r="GV74" s="67"/>
      <c r="GW74" s="67"/>
      <c r="GX74" s="67"/>
      <c r="GY74" s="67"/>
      <c r="GZ74" s="67"/>
      <c r="HA74" s="67"/>
      <c r="HB74" s="67"/>
      <c r="HC74" s="67"/>
      <c r="HD74" s="67"/>
      <c r="HE74" s="67"/>
      <c r="HF74" s="67"/>
      <c r="HG74" s="67"/>
      <c r="HH74" s="67"/>
      <c r="HI74" s="67"/>
      <c r="HJ74" s="67"/>
      <c r="HK74" s="67"/>
      <c r="HL74" s="67"/>
      <c r="HM74" s="67"/>
      <c r="HN74" s="67"/>
      <c r="HO74" s="67"/>
      <c r="HP74" s="67"/>
      <c r="HQ74" s="67"/>
      <c r="HR74" s="67"/>
      <c r="HS74" s="67"/>
      <c r="HT74" s="67"/>
      <c r="HU74" s="67"/>
      <c r="HV74" s="67"/>
      <c r="HW74" s="67"/>
      <c r="HX74" s="67"/>
      <c r="HY74" s="67"/>
      <c r="HZ74" s="67"/>
      <c r="IA74" s="67"/>
      <c r="IB74" s="67"/>
      <c r="IC74" s="67"/>
      <c r="ID74" s="67"/>
      <c r="IE74" s="67"/>
      <c r="IF74" s="67"/>
      <c r="IG74" s="67"/>
      <c r="IH74" s="67"/>
      <c r="II74" s="67"/>
      <c r="IJ74" s="67"/>
      <c r="IK74" s="67"/>
      <c r="IL74" s="67"/>
      <c r="IM74" s="68"/>
    </row>
    <row r="75" spans="1:247" ht="20.100000000000001" customHeight="1">
      <c r="A75" s="66"/>
      <c r="B75" s="67"/>
      <c r="C75" s="67"/>
      <c r="D75" s="67"/>
      <c r="E75" s="67"/>
      <c r="F75" s="67"/>
      <c r="G75" s="67"/>
      <c r="H75" s="67"/>
      <c r="I75" s="67"/>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c r="BI75" s="67"/>
      <c r="BJ75" s="67"/>
      <c r="BK75" s="67"/>
      <c r="BL75" s="67"/>
      <c r="BM75" s="67"/>
      <c r="BN75" s="67"/>
      <c r="BO75" s="67"/>
      <c r="BP75" s="67"/>
      <c r="BQ75" s="67"/>
      <c r="BR75" s="67"/>
      <c r="BS75" s="67"/>
      <c r="BT75" s="67"/>
      <c r="BU75" s="67"/>
      <c r="BV75" s="67"/>
      <c r="BW75" s="67"/>
      <c r="BX75" s="67"/>
      <c r="BY75" s="67"/>
      <c r="BZ75" s="67"/>
      <c r="CA75" s="67"/>
      <c r="CB75" s="67"/>
      <c r="CC75" s="67"/>
      <c r="CD75" s="67"/>
      <c r="CE75" s="67"/>
      <c r="CF75" s="67"/>
      <c r="CG75" s="67"/>
      <c r="CH75" s="67"/>
      <c r="CI75" s="67"/>
      <c r="CJ75" s="67"/>
      <c r="CK75" s="67"/>
      <c r="CL75" s="67"/>
      <c r="CM75" s="67"/>
      <c r="CN75" s="67"/>
      <c r="CO75" s="67"/>
      <c r="CP75" s="67"/>
      <c r="CQ75" s="67"/>
      <c r="CR75" s="67"/>
      <c r="CS75" s="67"/>
      <c r="CT75" s="67"/>
      <c r="CU75" s="67"/>
      <c r="CV75" s="67"/>
      <c r="CW75" s="67"/>
      <c r="CX75" s="67"/>
      <c r="CY75" s="67"/>
      <c r="CZ75" s="67"/>
      <c r="DA75" s="67"/>
      <c r="DB75" s="67"/>
      <c r="DC75" s="67"/>
      <c r="DD75" s="67"/>
      <c r="DE75" s="67"/>
      <c r="DF75" s="67"/>
      <c r="DG75" s="67"/>
      <c r="DH75" s="67"/>
      <c r="DI75" s="67"/>
      <c r="DJ75" s="67"/>
      <c r="DK75" s="67"/>
      <c r="DL75" s="67"/>
      <c r="DM75" s="67"/>
      <c r="DN75" s="67"/>
      <c r="DO75" s="67"/>
      <c r="DP75" s="67"/>
      <c r="DQ75" s="67"/>
      <c r="DR75" s="67"/>
      <c r="DS75" s="67"/>
      <c r="DT75" s="67"/>
      <c r="DU75" s="67"/>
      <c r="DV75" s="67"/>
      <c r="DW75" s="67"/>
      <c r="DX75" s="67"/>
      <c r="DY75" s="67"/>
      <c r="DZ75" s="67"/>
      <c r="EA75" s="67"/>
      <c r="EB75" s="67"/>
      <c r="EC75" s="67"/>
      <c r="ED75" s="67"/>
      <c r="EE75" s="67"/>
      <c r="EF75" s="67"/>
      <c r="EG75" s="67"/>
      <c r="EH75" s="67"/>
      <c r="EI75" s="67"/>
      <c r="EJ75" s="67"/>
      <c r="EK75" s="67"/>
      <c r="EL75" s="67"/>
      <c r="EM75" s="67"/>
      <c r="EN75" s="67"/>
      <c r="EO75" s="67"/>
      <c r="EP75" s="67"/>
      <c r="EQ75" s="67"/>
      <c r="ER75" s="67"/>
      <c r="ES75" s="67"/>
      <c r="ET75" s="67"/>
      <c r="EU75" s="67"/>
      <c r="EV75" s="67"/>
      <c r="EW75" s="67"/>
      <c r="EX75" s="67"/>
      <c r="EY75" s="67"/>
      <c r="EZ75" s="67"/>
      <c r="FA75" s="67"/>
      <c r="FB75" s="67"/>
      <c r="FC75" s="67"/>
      <c r="FD75" s="67"/>
      <c r="FE75" s="67"/>
      <c r="FF75" s="67"/>
      <c r="FG75" s="67"/>
      <c r="FH75" s="67"/>
      <c r="FI75" s="67"/>
      <c r="FJ75" s="67"/>
      <c r="FK75" s="67"/>
      <c r="FL75" s="67"/>
      <c r="FM75" s="67"/>
      <c r="FN75" s="67"/>
      <c r="FO75" s="67"/>
      <c r="FP75" s="67"/>
      <c r="FQ75" s="67"/>
      <c r="FR75" s="67"/>
      <c r="FS75" s="67"/>
      <c r="FT75" s="67"/>
      <c r="FU75" s="67"/>
      <c r="FV75" s="67"/>
      <c r="FW75" s="67"/>
      <c r="FX75" s="67"/>
      <c r="FY75" s="67"/>
      <c r="FZ75" s="67"/>
      <c r="GA75" s="67"/>
      <c r="GB75" s="67"/>
      <c r="GC75" s="67"/>
      <c r="GD75" s="67"/>
      <c r="GE75" s="67"/>
      <c r="GF75" s="67"/>
      <c r="GG75" s="67"/>
      <c r="GH75" s="67"/>
      <c r="GI75" s="67"/>
      <c r="GJ75" s="67"/>
      <c r="GK75" s="67"/>
      <c r="GL75" s="67"/>
      <c r="GM75" s="67"/>
      <c r="GN75" s="67"/>
      <c r="GO75" s="67"/>
      <c r="GP75" s="67"/>
      <c r="GQ75" s="67"/>
      <c r="GR75" s="67"/>
      <c r="GS75" s="67"/>
      <c r="GT75" s="67"/>
      <c r="GU75" s="67"/>
      <c r="GV75" s="67"/>
      <c r="GW75" s="67"/>
      <c r="GX75" s="67"/>
      <c r="GY75" s="67"/>
      <c r="GZ75" s="67"/>
      <c r="HA75" s="67"/>
      <c r="HB75" s="67"/>
      <c r="HC75" s="67"/>
      <c r="HD75" s="67"/>
      <c r="HE75" s="67"/>
      <c r="HF75" s="67"/>
      <c r="HG75" s="67"/>
      <c r="HH75" s="67"/>
      <c r="HI75" s="67"/>
      <c r="HJ75" s="67"/>
      <c r="HK75" s="67"/>
      <c r="HL75" s="67"/>
      <c r="HM75" s="67"/>
      <c r="HN75" s="67"/>
      <c r="HO75" s="67"/>
      <c r="HP75" s="67"/>
      <c r="HQ75" s="67"/>
      <c r="HR75" s="67"/>
      <c r="HS75" s="67"/>
      <c r="HT75" s="67"/>
      <c r="HU75" s="67"/>
      <c r="HV75" s="67"/>
      <c r="HW75" s="67"/>
      <c r="HX75" s="67"/>
      <c r="HY75" s="67"/>
      <c r="HZ75" s="67"/>
      <c r="IA75" s="67"/>
      <c r="IB75" s="67"/>
      <c r="IC75" s="67"/>
      <c r="ID75" s="67"/>
      <c r="IE75" s="67"/>
      <c r="IF75" s="67"/>
      <c r="IG75" s="67"/>
      <c r="IH75" s="67"/>
      <c r="II75" s="67"/>
      <c r="IJ75" s="67"/>
      <c r="IK75" s="67"/>
      <c r="IL75" s="67"/>
      <c r="IM75" s="68"/>
    </row>
    <row r="76" spans="1:247" ht="16.350000000000001" customHeight="1">
      <c r="A76" s="66"/>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c r="BM76" s="67"/>
      <c r="BN76" s="67"/>
      <c r="BO76" s="67"/>
      <c r="BP76" s="67"/>
      <c r="BQ76" s="67"/>
      <c r="BR76" s="67"/>
      <c r="BS76" s="67"/>
      <c r="BT76" s="67"/>
      <c r="BU76" s="67"/>
      <c r="BV76" s="67"/>
      <c r="BW76" s="67"/>
      <c r="BX76" s="67"/>
      <c r="BY76" s="67"/>
      <c r="BZ76" s="67"/>
      <c r="CA76" s="67"/>
      <c r="CB76" s="67"/>
      <c r="CC76" s="67"/>
      <c r="CD76" s="67"/>
      <c r="CE76" s="67"/>
      <c r="CF76" s="67"/>
      <c r="CG76" s="67"/>
      <c r="CH76" s="67"/>
      <c r="CI76" s="67"/>
      <c r="CJ76" s="67"/>
      <c r="CK76" s="67"/>
      <c r="CL76" s="67"/>
      <c r="CM76" s="67"/>
      <c r="CN76" s="67"/>
      <c r="CO76" s="67"/>
      <c r="CP76" s="67"/>
      <c r="CQ76" s="67"/>
      <c r="CR76" s="67"/>
      <c r="CS76" s="67"/>
      <c r="CT76" s="67"/>
      <c r="CU76" s="67"/>
      <c r="CV76" s="67"/>
      <c r="CW76" s="67"/>
      <c r="CX76" s="67"/>
      <c r="CY76" s="67"/>
      <c r="CZ76" s="67"/>
      <c r="DA76" s="67"/>
      <c r="DB76" s="67"/>
      <c r="DC76" s="67"/>
      <c r="DD76" s="67"/>
      <c r="DE76" s="67"/>
      <c r="DF76" s="67"/>
      <c r="DG76" s="67"/>
      <c r="DH76" s="67"/>
      <c r="DI76" s="67"/>
      <c r="DJ76" s="67"/>
      <c r="DK76" s="67"/>
      <c r="DL76" s="67"/>
      <c r="DM76" s="67"/>
      <c r="DN76" s="67"/>
      <c r="DO76" s="67"/>
      <c r="DP76" s="67"/>
      <c r="DQ76" s="67"/>
      <c r="DR76" s="67"/>
      <c r="DS76" s="67"/>
      <c r="DT76" s="67"/>
      <c r="DU76" s="67"/>
      <c r="DV76" s="67"/>
      <c r="DW76" s="67"/>
      <c r="DX76" s="67"/>
      <c r="DY76" s="67"/>
      <c r="DZ76" s="67"/>
      <c r="EA76" s="67"/>
      <c r="EB76" s="67"/>
      <c r="EC76" s="67"/>
      <c r="ED76" s="67"/>
      <c r="EE76" s="67"/>
      <c r="EF76" s="67"/>
      <c r="EG76" s="67"/>
      <c r="EH76" s="67"/>
      <c r="EI76" s="67"/>
      <c r="EJ76" s="67"/>
      <c r="EK76" s="67"/>
      <c r="EL76" s="67"/>
      <c r="EM76" s="67"/>
      <c r="EN76" s="67"/>
      <c r="EO76" s="67"/>
      <c r="EP76" s="67"/>
      <c r="EQ76" s="67"/>
      <c r="ER76" s="67"/>
      <c r="ES76" s="67"/>
      <c r="ET76" s="67"/>
      <c r="EU76" s="67"/>
      <c r="EV76" s="67"/>
      <c r="EW76" s="67"/>
      <c r="EX76" s="67"/>
      <c r="EY76" s="67"/>
      <c r="EZ76" s="67"/>
      <c r="FA76" s="67"/>
      <c r="FB76" s="67"/>
      <c r="FC76" s="67"/>
      <c r="FD76" s="67"/>
      <c r="FE76" s="67"/>
      <c r="FF76" s="67"/>
      <c r="FG76" s="67"/>
      <c r="FH76" s="67"/>
      <c r="FI76" s="67"/>
      <c r="FJ76" s="67"/>
      <c r="FK76" s="67"/>
      <c r="FL76" s="67"/>
      <c r="FM76" s="67"/>
      <c r="FN76" s="67"/>
      <c r="FO76" s="67"/>
      <c r="FP76" s="67"/>
      <c r="FQ76" s="67"/>
      <c r="FR76" s="67"/>
      <c r="FS76" s="67"/>
      <c r="FT76" s="67"/>
      <c r="FU76" s="67"/>
      <c r="FV76" s="67"/>
      <c r="FW76" s="67"/>
      <c r="FX76" s="67"/>
      <c r="FY76" s="67"/>
      <c r="FZ76" s="67"/>
      <c r="GA76" s="67"/>
      <c r="GB76" s="67"/>
      <c r="GC76" s="67"/>
      <c r="GD76" s="67"/>
      <c r="GE76" s="67"/>
      <c r="GF76" s="67"/>
      <c r="GG76" s="67"/>
      <c r="GH76" s="67"/>
      <c r="GI76" s="67"/>
      <c r="GJ76" s="67"/>
      <c r="GK76" s="67"/>
      <c r="GL76" s="67"/>
      <c r="GM76" s="67"/>
      <c r="GN76" s="67"/>
      <c r="GO76" s="67"/>
      <c r="GP76" s="67"/>
      <c r="GQ76" s="67"/>
      <c r="GR76" s="67"/>
      <c r="GS76" s="67"/>
      <c r="GT76" s="67"/>
      <c r="GU76" s="67"/>
      <c r="GV76" s="67"/>
      <c r="GW76" s="67"/>
      <c r="GX76" s="67"/>
      <c r="GY76" s="67"/>
      <c r="GZ76" s="67"/>
      <c r="HA76" s="67"/>
      <c r="HB76" s="67"/>
      <c r="HC76" s="67"/>
      <c r="HD76" s="67"/>
      <c r="HE76" s="67"/>
      <c r="HF76" s="67"/>
      <c r="HG76" s="67"/>
      <c r="HH76" s="67"/>
      <c r="HI76" s="67"/>
      <c r="HJ76" s="67"/>
      <c r="HK76" s="67"/>
      <c r="HL76" s="67"/>
      <c r="HM76" s="67"/>
      <c r="HN76" s="67"/>
      <c r="HO76" s="67"/>
      <c r="HP76" s="67"/>
      <c r="HQ76" s="67"/>
      <c r="HR76" s="67"/>
      <c r="HS76" s="67"/>
      <c r="HT76" s="67"/>
      <c r="HU76" s="67"/>
      <c r="HV76" s="67"/>
      <c r="HW76" s="67"/>
      <c r="HX76" s="67"/>
      <c r="HY76" s="67"/>
      <c r="HZ76" s="67"/>
      <c r="IA76" s="67"/>
      <c r="IB76" s="67"/>
      <c r="IC76" s="67"/>
      <c r="ID76" s="67"/>
      <c r="IE76" s="67"/>
      <c r="IF76" s="67"/>
      <c r="IG76" s="67"/>
      <c r="IH76" s="67"/>
      <c r="II76" s="67"/>
      <c r="IJ76" s="67"/>
      <c r="IK76" s="67"/>
      <c r="IL76" s="67"/>
      <c r="IM76" s="68"/>
    </row>
    <row r="77" spans="1:247" ht="16.350000000000001" customHeight="1">
      <c r="A77" s="66"/>
      <c r="B77" s="67"/>
      <c r="C77" s="67"/>
      <c r="D77" s="67"/>
      <c r="E77" s="67"/>
      <c r="F77" s="67"/>
      <c r="G77" s="67"/>
      <c r="H77" s="67"/>
      <c r="I77" s="67"/>
      <c r="J77" s="67"/>
      <c r="K77" s="67"/>
      <c r="L77" s="67"/>
      <c r="M77" s="67"/>
      <c r="N77" s="67"/>
      <c r="O77" s="67"/>
      <c r="P77" s="67"/>
      <c r="Q77" s="67"/>
      <c r="R77" s="67"/>
      <c r="S77" s="67"/>
      <c r="T77" s="67"/>
      <c r="U77" s="67"/>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c r="BG77" s="67"/>
      <c r="BH77" s="67"/>
      <c r="BI77" s="67"/>
      <c r="BJ77" s="67"/>
      <c r="BK77" s="67"/>
      <c r="BL77" s="67"/>
      <c r="BM77" s="67"/>
      <c r="BN77" s="67"/>
      <c r="BO77" s="67"/>
      <c r="BP77" s="67"/>
      <c r="BQ77" s="67"/>
      <c r="BR77" s="67"/>
      <c r="BS77" s="67"/>
      <c r="BT77" s="67"/>
      <c r="BU77" s="67"/>
      <c r="BV77" s="67"/>
      <c r="BW77" s="67"/>
      <c r="BX77" s="67"/>
      <c r="BY77" s="67"/>
      <c r="BZ77" s="67"/>
      <c r="CA77" s="67"/>
      <c r="CB77" s="67"/>
      <c r="CC77" s="67"/>
      <c r="CD77" s="67"/>
      <c r="CE77" s="67"/>
      <c r="CF77" s="67"/>
      <c r="CG77" s="67"/>
      <c r="CH77" s="67"/>
      <c r="CI77" s="67"/>
      <c r="CJ77" s="67"/>
      <c r="CK77" s="67"/>
      <c r="CL77" s="67"/>
      <c r="CM77" s="67"/>
      <c r="CN77" s="67"/>
      <c r="CO77" s="67"/>
      <c r="CP77" s="67"/>
      <c r="CQ77" s="67"/>
      <c r="CR77" s="67"/>
      <c r="CS77" s="67"/>
      <c r="CT77" s="67"/>
      <c r="CU77" s="67"/>
      <c r="CV77" s="67"/>
      <c r="CW77" s="67"/>
      <c r="CX77" s="67"/>
      <c r="CY77" s="67"/>
      <c r="CZ77" s="67"/>
      <c r="DA77" s="67"/>
      <c r="DB77" s="67"/>
      <c r="DC77" s="67"/>
      <c r="DD77" s="67"/>
      <c r="DE77" s="67"/>
      <c r="DF77" s="67"/>
      <c r="DG77" s="67"/>
      <c r="DH77" s="67"/>
      <c r="DI77" s="67"/>
      <c r="DJ77" s="67"/>
      <c r="DK77" s="67"/>
      <c r="DL77" s="67"/>
      <c r="DM77" s="67"/>
      <c r="DN77" s="67"/>
      <c r="DO77" s="67"/>
      <c r="DP77" s="67"/>
      <c r="DQ77" s="67"/>
      <c r="DR77" s="67"/>
      <c r="DS77" s="67"/>
      <c r="DT77" s="67"/>
      <c r="DU77" s="67"/>
      <c r="DV77" s="67"/>
      <c r="DW77" s="67"/>
      <c r="DX77" s="67"/>
      <c r="DY77" s="67"/>
      <c r="DZ77" s="67"/>
      <c r="EA77" s="67"/>
      <c r="EB77" s="67"/>
      <c r="EC77" s="67"/>
      <c r="ED77" s="67"/>
      <c r="EE77" s="67"/>
      <c r="EF77" s="67"/>
      <c r="EG77" s="67"/>
      <c r="EH77" s="67"/>
      <c r="EI77" s="67"/>
      <c r="EJ77" s="67"/>
      <c r="EK77" s="67"/>
      <c r="EL77" s="67"/>
      <c r="EM77" s="67"/>
      <c r="EN77" s="67"/>
      <c r="EO77" s="67"/>
      <c r="EP77" s="67"/>
      <c r="EQ77" s="67"/>
      <c r="ER77" s="67"/>
      <c r="ES77" s="67"/>
      <c r="ET77" s="67"/>
      <c r="EU77" s="67"/>
      <c r="EV77" s="67"/>
      <c r="EW77" s="67"/>
      <c r="EX77" s="67"/>
      <c r="EY77" s="67"/>
      <c r="EZ77" s="67"/>
      <c r="FA77" s="67"/>
      <c r="FB77" s="67"/>
      <c r="FC77" s="67"/>
      <c r="FD77" s="67"/>
      <c r="FE77" s="67"/>
      <c r="FF77" s="67"/>
      <c r="FG77" s="67"/>
      <c r="FH77" s="67"/>
      <c r="FI77" s="67"/>
      <c r="FJ77" s="67"/>
      <c r="FK77" s="67"/>
      <c r="FL77" s="67"/>
      <c r="FM77" s="67"/>
      <c r="FN77" s="67"/>
      <c r="FO77" s="67"/>
      <c r="FP77" s="67"/>
      <c r="FQ77" s="67"/>
      <c r="FR77" s="67"/>
      <c r="FS77" s="67"/>
      <c r="FT77" s="67"/>
      <c r="FU77" s="67"/>
      <c r="FV77" s="67"/>
      <c r="FW77" s="67"/>
      <c r="FX77" s="67"/>
      <c r="FY77" s="67"/>
      <c r="FZ77" s="67"/>
      <c r="GA77" s="67"/>
      <c r="GB77" s="67"/>
      <c r="GC77" s="67"/>
      <c r="GD77" s="67"/>
      <c r="GE77" s="67"/>
      <c r="GF77" s="67"/>
      <c r="GG77" s="67"/>
      <c r="GH77" s="67"/>
      <c r="GI77" s="67"/>
      <c r="GJ77" s="67"/>
      <c r="GK77" s="67"/>
      <c r="GL77" s="67"/>
      <c r="GM77" s="67"/>
      <c r="GN77" s="67"/>
      <c r="GO77" s="67"/>
      <c r="GP77" s="67"/>
      <c r="GQ77" s="67"/>
      <c r="GR77" s="67"/>
      <c r="GS77" s="67"/>
      <c r="GT77" s="67"/>
      <c r="GU77" s="67"/>
      <c r="GV77" s="67"/>
      <c r="GW77" s="67"/>
      <c r="GX77" s="67"/>
      <c r="GY77" s="67"/>
      <c r="GZ77" s="67"/>
      <c r="HA77" s="67"/>
      <c r="HB77" s="67"/>
      <c r="HC77" s="67"/>
      <c r="HD77" s="67"/>
      <c r="HE77" s="67"/>
      <c r="HF77" s="67"/>
      <c r="HG77" s="67"/>
      <c r="HH77" s="67"/>
      <c r="HI77" s="67"/>
      <c r="HJ77" s="67"/>
      <c r="HK77" s="67"/>
      <c r="HL77" s="67"/>
      <c r="HM77" s="67"/>
      <c r="HN77" s="67"/>
      <c r="HO77" s="67"/>
      <c r="HP77" s="67"/>
      <c r="HQ77" s="67"/>
      <c r="HR77" s="67"/>
      <c r="HS77" s="67"/>
      <c r="HT77" s="67"/>
      <c r="HU77" s="67"/>
      <c r="HV77" s="67"/>
      <c r="HW77" s="67"/>
      <c r="HX77" s="67"/>
      <c r="HY77" s="67"/>
      <c r="HZ77" s="67"/>
      <c r="IA77" s="67"/>
      <c r="IB77" s="67"/>
      <c r="IC77" s="67"/>
      <c r="ID77" s="67"/>
      <c r="IE77" s="67"/>
      <c r="IF77" s="67"/>
      <c r="IG77" s="67"/>
      <c r="IH77" s="67"/>
      <c r="II77" s="67"/>
      <c r="IJ77" s="67"/>
      <c r="IK77" s="67"/>
      <c r="IL77" s="67"/>
      <c r="IM77" s="68"/>
    </row>
    <row r="78" spans="1:247" ht="16.350000000000001" customHeight="1">
      <c r="A78" s="66"/>
      <c r="B78" s="67"/>
      <c r="C78" s="67"/>
      <c r="D78" s="67"/>
      <c r="E78" s="67"/>
      <c r="F78" s="67"/>
      <c r="G78" s="67"/>
      <c r="H78" s="67"/>
      <c r="I78" s="67"/>
      <c r="J78" s="67"/>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c r="BG78" s="67"/>
      <c r="BH78" s="67"/>
      <c r="BI78" s="67"/>
      <c r="BJ78" s="67"/>
      <c r="BK78" s="67"/>
      <c r="BL78" s="67"/>
      <c r="BM78" s="67"/>
      <c r="BN78" s="67"/>
      <c r="BO78" s="67"/>
      <c r="BP78" s="67"/>
      <c r="BQ78" s="67"/>
      <c r="BR78" s="67"/>
      <c r="BS78" s="67"/>
      <c r="BT78" s="67"/>
      <c r="BU78" s="67"/>
      <c r="BV78" s="67"/>
      <c r="BW78" s="67"/>
      <c r="BX78" s="67"/>
      <c r="BY78" s="67"/>
      <c r="BZ78" s="67"/>
      <c r="CA78" s="67"/>
      <c r="CB78" s="67"/>
      <c r="CC78" s="67"/>
      <c r="CD78" s="67"/>
      <c r="CE78" s="67"/>
      <c r="CF78" s="67"/>
      <c r="CG78" s="67"/>
      <c r="CH78" s="67"/>
      <c r="CI78" s="67"/>
      <c r="CJ78" s="67"/>
      <c r="CK78" s="67"/>
      <c r="CL78" s="67"/>
      <c r="CM78" s="67"/>
      <c r="CN78" s="67"/>
      <c r="CO78" s="67"/>
      <c r="CP78" s="67"/>
      <c r="CQ78" s="67"/>
      <c r="CR78" s="67"/>
      <c r="CS78" s="67"/>
      <c r="CT78" s="67"/>
      <c r="CU78" s="67"/>
      <c r="CV78" s="67"/>
      <c r="CW78" s="67"/>
      <c r="CX78" s="67"/>
      <c r="CY78" s="67"/>
      <c r="CZ78" s="67"/>
      <c r="DA78" s="67"/>
      <c r="DB78" s="67"/>
      <c r="DC78" s="67"/>
      <c r="DD78" s="67"/>
      <c r="DE78" s="67"/>
      <c r="DF78" s="67"/>
      <c r="DG78" s="67"/>
      <c r="DH78" s="67"/>
      <c r="DI78" s="67"/>
      <c r="DJ78" s="67"/>
      <c r="DK78" s="67"/>
      <c r="DL78" s="67"/>
      <c r="DM78" s="67"/>
      <c r="DN78" s="67"/>
      <c r="DO78" s="67"/>
      <c r="DP78" s="67"/>
      <c r="DQ78" s="67"/>
      <c r="DR78" s="67"/>
      <c r="DS78" s="67"/>
      <c r="DT78" s="67"/>
      <c r="DU78" s="67"/>
      <c r="DV78" s="67"/>
      <c r="DW78" s="67"/>
      <c r="DX78" s="67"/>
      <c r="DY78" s="67"/>
      <c r="DZ78" s="67"/>
      <c r="EA78" s="67"/>
      <c r="EB78" s="67"/>
      <c r="EC78" s="67"/>
      <c r="ED78" s="67"/>
      <c r="EE78" s="67"/>
      <c r="EF78" s="67"/>
      <c r="EG78" s="67"/>
      <c r="EH78" s="67"/>
      <c r="EI78" s="67"/>
      <c r="EJ78" s="67"/>
      <c r="EK78" s="67"/>
      <c r="EL78" s="67"/>
      <c r="EM78" s="67"/>
      <c r="EN78" s="67"/>
      <c r="EO78" s="67"/>
      <c r="EP78" s="67"/>
      <c r="EQ78" s="67"/>
      <c r="ER78" s="67"/>
      <c r="ES78" s="67"/>
      <c r="ET78" s="67"/>
      <c r="EU78" s="67"/>
      <c r="EV78" s="67"/>
      <c r="EW78" s="67"/>
      <c r="EX78" s="67"/>
      <c r="EY78" s="67"/>
      <c r="EZ78" s="67"/>
      <c r="FA78" s="67"/>
      <c r="FB78" s="67"/>
      <c r="FC78" s="67"/>
      <c r="FD78" s="67"/>
      <c r="FE78" s="67"/>
      <c r="FF78" s="67"/>
      <c r="FG78" s="67"/>
      <c r="FH78" s="67"/>
      <c r="FI78" s="67"/>
      <c r="FJ78" s="67"/>
      <c r="FK78" s="67"/>
      <c r="FL78" s="67"/>
      <c r="FM78" s="67"/>
      <c r="FN78" s="67"/>
      <c r="FO78" s="67"/>
      <c r="FP78" s="67"/>
      <c r="FQ78" s="67"/>
      <c r="FR78" s="67"/>
      <c r="FS78" s="67"/>
      <c r="FT78" s="67"/>
      <c r="FU78" s="67"/>
      <c r="FV78" s="67"/>
      <c r="FW78" s="67"/>
      <c r="FX78" s="67"/>
      <c r="FY78" s="67"/>
      <c r="FZ78" s="67"/>
      <c r="GA78" s="67"/>
      <c r="GB78" s="67"/>
      <c r="GC78" s="67"/>
      <c r="GD78" s="67"/>
      <c r="GE78" s="67"/>
      <c r="GF78" s="67"/>
      <c r="GG78" s="67"/>
      <c r="GH78" s="67"/>
      <c r="GI78" s="67"/>
      <c r="GJ78" s="67"/>
      <c r="GK78" s="67"/>
      <c r="GL78" s="67"/>
      <c r="GM78" s="67"/>
      <c r="GN78" s="67"/>
      <c r="GO78" s="67"/>
      <c r="GP78" s="67"/>
      <c r="GQ78" s="67"/>
      <c r="GR78" s="67"/>
      <c r="GS78" s="67"/>
      <c r="GT78" s="67"/>
      <c r="GU78" s="67"/>
      <c r="GV78" s="67"/>
      <c r="GW78" s="67"/>
      <c r="GX78" s="67"/>
      <c r="GY78" s="67"/>
      <c r="GZ78" s="67"/>
      <c r="HA78" s="67"/>
      <c r="HB78" s="67"/>
      <c r="HC78" s="67"/>
      <c r="HD78" s="67"/>
      <c r="HE78" s="67"/>
      <c r="HF78" s="67"/>
      <c r="HG78" s="67"/>
      <c r="HH78" s="67"/>
      <c r="HI78" s="67"/>
      <c r="HJ78" s="67"/>
      <c r="HK78" s="67"/>
      <c r="HL78" s="67"/>
      <c r="HM78" s="67"/>
      <c r="HN78" s="67"/>
      <c r="HO78" s="67"/>
      <c r="HP78" s="67"/>
      <c r="HQ78" s="67"/>
      <c r="HR78" s="67"/>
      <c r="HS78" s="67"/>
      <c r="HT78" s="67"/>
      <c r="HU78" s="67"/>
      <c r="HV78" s="67"/>
      <c r="HW78" s="67"/>
      <c r="HX78" s="67"/>
      <c r="HY78" s="67"/>
      <c r="HZ78" s="67"/>
      <c r="IA78" s="67"/>
      <c r="IB78" s="67"/>
      <c r="IC78" s="67"/>
      <c r="ID78" s="67"/>
      <c r="IE78" s="67"/>
      <c r="IF78" s="67"/>
      <c r="IG78" s="67"/>
      <c r="IH78" s="67"/>
      <c r="II78" s="67"/>
      <c r="IJ78" s="67"/>
      <c r="IK78" s="67"/>
      <c r="IL78" s="67"/>
      <c r="IM78" s="68"/>
    </row>
    <row r="79" spans="1:247" ht="16.350000000000001" customHeight="1">
      <c r="A79" s="69"/>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c r="BM79" s="67"/>
      <c r="BN79" s="67"/>
      <c r="BO79" s="67"/>
      <c r="BP79" s="67"/>
      <c r="BQ79" s="67"/>
      <c r="BR79" s="67"/>
      <c r="BS79" s="67"/>
      <c r="BT79" s="67"/>
      <c r="BU79" s="67"/>
      <c r="BV79" s="67"/>
      <c r="BW79" s="67"/>
      <c r="BX79" s="67"/>
      <c r="BY79" s="67"/>
      <c r="BZ79" s="67"/>
      <c r="CA79" s="67"/>
      <c r="CB79" s="67"/>
      <c r="CC79" s="67"/>
      <c r="CD79" s="67"/>
      <c r="CE79" s="67"/>
      <c r="CF79" s="67"/>
      <c r="CG79" s="67"/>
      <c r="CH79" s="67"/>
      <c r="CI79" s="67"/>
      <c r="CJ79" s="67"/>
      <c r="CK79" s="67"/>
      <c r="CL79" s="67"/>
      <c r="CM79" s="67"/>
      <c r="CN79" s="67"/>
      <c r="CO79" s="67"/>
      <c r="CP79" s="67"/>
      <c r="CQ79" s="67"/>
      <c r="CR79" s="67"/>
      <c r="CS79" s="67"/>
      <c r="CT79" s="67"/>
      <c r="CU79" s="67"/>
      <c r="CV79" s="67"/>
      <c r="CW79" s="67"/>
      <c r="CX79" s="67"/>
      <c r="CY79" s="67"/>
      <c r="CZ79" s="67"/>
      <c r="DA79" s="67"/>
      <c r="DB79" s="67"/>
      <c r="DC79" s="67"/>
      <c r="DD79" s="67"/>
      <c r="DE79" s="67"/>
      <c r="DF79" s="67"/>
      <c r="DG79" s="67"/>
      <c r="DH79" s="67"/>
      <c r="DI79" s="67"/>
      <c r="DJ79" s="67"/>
      <c r="DK79" s="67"/>
      <c r="DL79" s="67"/>
      <c r="DM79" s="67"/>
      <c r="DN79" s="67"/>
      <c r="DO79" s="67"/>
      <c r="DP79" s="67"/>
      <c r="DQ79" s="67"/>
      <c r="DR79" s="67"/>
      <c r="DS79" s="67"/>
      <c r="DT79" s="67"/>
      <c r="DU79" s="67"/>
      <c r="DV79" s="67"/>
      <c r="DW79" s="67"/>
      <c r="DX79" s="67"/>
      <c r="DY79" s="67"/>
      <c r="DZ79" s="67"/>
      <c r="EA79" s="67"/>
      <c r="EB79" s="67"/>
      <c r="EC79" s="67"/>
      <c r="ED79" s="67"/>
      <c r="EE79" s="67"/>
      <c r="EF79" s="67"/>
      <c r="EG79" s="67"/>
      <c r="EH79" s="67"/>
      <c r="EI79" s="67"/>
      <c r="EJ79" s="67"/>
      <c r="EK79" s="67"/>
      <c r="EL79" s="67"/>
      <c r="EM79" s="67"/>
      <c r="EN79" s="67"/>
      <c r="EO79" s="67"/>
      <c r="EP79" s="67"/>
      <c r="EQ79" s="67"/>
      <c r="ER79" s="67"/>
      <c r="ES79" s="67"/>
      <c r="ET79" s="67"/>
      <c r="EU79" s="67"/>
      <c r="EV79" s="67"/>
      <c r="EW79" s="67"/>
      <c r="EX79" s="67"/>
      <c r="EY79" s="67"/>
      <c r="EZ79" s="67"/>
      <c r="FA79" s="67"/>
      <c r="FB79" s="67"/>
      <c r="FC79" s="67"/>
      <c r="FD79" s="67"/>
      <c r="FE79" s="67"/>
      <c r="FF79" s="67"/>
      <c r="FG79" s="67"/>
      <c r="FH79" s="67"/>
      <c r="FI79" s="67"/>
      <c r="FJ79" s="67"/>
      <c r="FK79" s="67"/>
      <c r="FL79" s="67"/>
      <c r="FM79" s="67"/>
      <c r="FN79" s="67"/>
      <c r="FO79" s="67"/>
      <c r="FP79" s="67"/>
      <c r="FQ79" s="67"/>
      <c r="FR79" s="67"/>
      <c r="FS79" s="67"/>
      <c r="FT79" s="67"/>
      <c r="FU79" s="67"/>
      <c r="FV79" s="67"/>
      <c r="FW79" s="67"/>
      <c r="FX79" s="67"/>
      <c r="FY79" s="67"/>
      <c r="FZ79" s="67"/>
      <c r="GA79" s="67"/>
      <c r="GB79" s="67"/>
      <c r="GC79" s="67"/>
      <c r="GD79" s="67"/>
      <c r="GE79" s="67"/>
      <c r="GF79" s="67"/>
      <c r="GG79" s="67"/>
      <c r="GH79" s="67"/>
      <c r="GI79" s="67"/>
      <c r="GJ79" s="67"/>
      <c r="GK79" s="67"/>
      <c r="GL79" s="67"/>
      <c r="GM79" s="67"/>
      <c r="GN79" s="67"/>
      <c r="GO79" s="67"/>
      <c r="GP79" s="67"/>
      <c r="GQ79" s="67"/>
      <c r="GR79" s="67"/>
      <c r="GS79" s="67"/>
      <c r="GT79" s="67"/>
      <c r="GU79" s="67"/>
      <c r="GV79" s="67"/>
      <c r="GW79" s="67"/>
      <c r="GX79" s="67"/>
      <c r="GY79" s="67"/>
      <c r="GZ79" s="67"/>
      <c r="HA79" s="67"/>
      <c r="HB79" s="67"/>
      <c r="HC79" s="67"/>
      <c r="HD79" s="67"/>
      <c r="HE79" s="67"/>
      <c r="HF79" s="67"/>
      <c r="HG79" s="67"/>
      <c r="HH79" s="67"/>
      <c r="HI79" s="67"/>
      <c r="HJ79" s="67"/>
      <c r="HK79" s="67"/>
      <c r="HL79" s="67"/>
      <c r="HM79" s="67"/>
      <c r="HN79" s="67"/>
      <c r="HO79" s="67"/>
      <c r="HP79" s="67"/>
      <c r="HQ79" s="67"/>
      <c r="HR79" s="67"/>
      <c r="HS79" s="67"/>
      <c r="HT79" s="67"/>
      <c r="HU79" s="67"/>
      <c r="HV79" s="67"/>
      <c r="HW79" s="67"/>
      <c r="HX79" s="67"/>
      <c r="HY79" s="67"/>
      <c r="HZ79" s="67"/>
      <c r="IA79" s="67"/>
      <c r="IB79" s="67"/>
      <c r="IC79" s="67"/>
      <c r="ID79" s="67"/>
      <c r="IE79" s="67"/>
      <c r="IF79" s="67"/>
      <c r="IG79" s="67"/>
      <c r="IH79" s="67"/>
      <c r="II79" s="67"/>
      <c r="IJ79" s="67"/>
      <c r="IK79" s="67"/>
      <c r="IL79" s="67"/>
      <c r="IM79" s="68"/>
    </row>
    <row r="80" spans="1:247" ht="16.350000000000001" customHeight="1">
      <c r="A80" s="66"/>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c r="BM80" s="67"/>
      <c r="BN80" s="67"/>
      <c r="BO80" s="67"/>
      <c r="BP80" s="67"/>
      <c r="BQ80" s="67"/>
      <c r="BR80" s="67"/>
      <c r="BS80" s="67"/>
      <c r="BT80" s="67"/>
      <c r="BU80" s="67"/>
      <c r="BV80" s="67"/>
      <c r="BW80" s="67"/>
      <c r="BX80" s="67"/>
      <c r="BY80" s="67"/>
      <c r="BZ80" s="67"/>
      <c r="CA80" s="67"/>
      <c r="CB80" s="67"/>
      <c r="CC80" s="67"/>
      <c r="CD80" s="67"/>
      <c r="CE80" s="67"/>
      <c r="CF80" s="67"/>
      <c r="CG80" s="67"/>
      <c r="CH80" s="67"/>
      <c r="CI80" s="67"/>
      <c r="CJ80" s="67"/>
      <c r="CK80" s="67"/>
      <c r="CL80" s="67"/>
      <c r="CM80" s="67"/>
      <c r="CN80" s="67"/>
      <c r="CO80" s="67"/>
      <c r="CP80" s="67"/>
      <c r="CQ80" s="67"/>
      <c r="CR80" s="67"/>
      <c r="CS80" s="67"/>
      <c r="CT80" s="67"/>
      <c r="CU80" s="67"/>
      <c r="CV80" s="67"/>
      <c r="CW80" s="67"/>
      <c r="CX80" s="67"/>
      <c r="CY80" s="67"/>
      <c r="CZ80" s="67"/>
      <c r="DA80" s="67"/>
      <c r="DB80" s="67"/>
      <c r="DC80" s="67"/>
      <c r="DD80" s="67"/>
      <c r="DE80" s="67"/>
      <c r="DF80" s="67"/>
      <c r="DG80" s="67"/>
      <c r="DH80" s="67"/>
      <c r="DI80" s="67"/>
      <c r="DJ80" s="67"/>
      <c r="DK80" s="67"/>
      <c r="DL80" s="67"/>
      <c r="DM80" s="67"/>
      <c r="DN80" s="67"/>
      <c r="DO80" s="67"/>
      <c r="DP80" s="67"/>
      <c r="DQ80" s="67"/>
      <c r="DR80" s="67"/>
      <c r="DS80" s="67"/>
      <c r="DT80" s="67"/>
      <c r="DU80" s="67"/>
      <c r="DV80" s="67"/>
      <c r="DW80" s="67"/>
      <c r="DX80" s="67"/>
      <c r="DY80" s="67"/>
      <c r="DZ80" s="67"/>
      <c r="EA80" s="67"/>
      <c r="EB80" s="67"/>
      <c r="EC80" s="67"/>
      <c r="ED80" s="67"/>
      <c r="EE80" s="67"/>
      <c r="EF80" s="67"/>
      <c r="EG80" s="67"/>
      <c r="EH80" s="67"/>
      <c r="EI80" s="67"/>
      <c r="EJ80" s="67"/>
      <c r="EK80" s="67"/>
      <c r="EL80" s="67"/>
      <c r="EM80" s="67"/>
      <c r="EN80" s="67"/>
      <c r="EO80" s="67"/>
      <c r="EP80" s="67"/>
      <c r="EQ80" s="67"/>
      <c r="ER80" s="67"/>
      <c r="ES80" s="67"/>
      <c r="ET80" s="67"/>
      <c r="EU80" s="67"/>
      <c r="EV80" s="67"/>
      <c r="EW80" s="67"/>
      <c r="EX80" s="67"/>
      <c r="EY80" s="67"/>
      <c r="EZ80" s="67"/>
      <c r="FA80" s="67"/>
      <c r="FB80" s="67"/>
      <c r="FC80" s="67"/>
      <c r="FD80" s="67"/>
      <c r="FE80" s="67"/>
      <c r="FF80" s="67"/>
      <c r="FG80" s="67"/>
      <c r="FH80" s="67"/>
      <c r="FI80" s="67"/>
      <c r="FJ80" s="67"/>
      <c r="FK80" s="67"/>
      <c r="FL80" s="67"/>
      <c r="FM80" s="67"/>
      <c r="FN80" s="67"/>
      <c r="FO80" s="67"/>
      <c r="FP80" s="67"/>
      <c r="FQ80" s="67"/>
      <c r="FR80" s="67"/>
      <c r="FS80" s="67"/>
      <c r="FT80" s="67"/>
      <c r="FU80" s="67"/>
      <c r="FV80" s="67"/>
      <c r="FW80" s="67"/>
      <c r="FX80" s="67"/>
      <c r="FY80" s="67"/>
      <c r="FZ80" s="67"/>
      <c r="GA80" s="67"/>
      <c r="GB80" s="67"/>
      <c r="GC80" s="67"/>
      <c r="GD80" s="67"/>
      <c r="GE80" s="67"/>
      <c r="GF80" s="67"/>
      <c r="GG80" s="67"/>
      <c r="GH80" s="67"/>
      <c r="GI80" s="67"/>
      <c r="GJ80" s="67"/>
      <c r="GK80" s="67"/>
      <c r="GL80" s="67"/>
      <c r="GM80" s="67"/>
      <c r="GN80" s="67"/>
      <c r="GO80" s="67"/>
      <c r="GP80" s="67"/>
      <c r="GQ80" s="67"/>
      <c r="GR80" s="67"/>
      <c r="GS80" s="67"/>
      <c r="GT80" s="67"/>
      <c r="GU80" s="67"/>
      <c r="GV80" s="67"/>
      <c r="GW80" s="67"/>
      <c r="GX80" s="67"/>
      <c r="GY80" s="67"/>
      <c r="GZ80" s="67"/>
      <c r="HA80" s="67"/>
      <c r="HB80" s="67"/>
      <c r="HC80" s="67"/>
      <c r="HD80" s="67"/>
      <c r="HE80" s="67"/>
      <c r="HF80" s="67"/>
      <c r="HG80" s="67"/>
      <c r="HH80" s="67"/>
      <c r="HI80" s="67"/>
      <c r="HJ80" s="67"/>
      <c r="HK80" s="67"/>
      <c r="HL80" s="67"/>
      <c r="HM80" s="67"/>
      <c r="HN80" s="67"/>
      <c r="HO80" s="67"/>
      <c r="HP80" s="67"/>
      <c r="HQ80" s="67"/>
      <c r="HR80" s="67"/>
      <c r="HS80" s="67"/>
      <c r="HT80" s="67"/>
      <c r="HU80" s="67"/>
      <c r="HV80" s="67"/>
      <c r="HW80" s="67"/>
      <c r="HX80" s="67"/>
      <c r="HY80" s="67"/>
      <c r="HZ80" s="67"/>
      <c r="IA80" s="67"/>
      <c r="IB80" s="67"/>
      <c r="IC80" s="67"/>
      <c r="ID80" s="67"/>
      <c r="IE80" s="67"/>
      <c r="IF80" s="67"/>
      <c r="IG80" s="67"/>
      <c r="IH80" s="67"/>
      <c r="II80" s="67"/>
      <c r="IJ80" s="67"/>
      <c r="IK80" s="67"/>
      <c r="IL80" s="67"/>
      <c r="IM80" s="68"/>
    </row>
    <row r="81" spans="1:247" ht="16.350000000000001" customHeight="1">
      <c r="A81" s="66"/>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c r="BM81" s="67"/>
      <c r="BN81" s="67"/>
      <c r="BO81" s="67"/>
      <c r="BP81" s="67"/>
      <c r="BQ81" s="67"/>
      <c r="BR81" s="67"/>
      <c r="BS81" s="67"/>
      <c r="BT81" s="67"/>
      <c r="BU81" s="67"/>
      <c r="BV81" s="67"/>
      <c r="BW81" s="67"/>
      <c r="BX81" s="67"/>
      <c r="BY81" s="67"/>
      <c r="BZ81" s="67"/>
      <c r="CA81" s="67"/>
      <c r="CB81" s="67"/>
      <c r="CC81" s="67"/>
      <c r="CD81" s="67"/>
      <c r="CE81" s="67"/>
      <c r="CF81" s="67"/>
      <c r="CG81" s="67"/>
      <c r="CH81" s="67"/>
      <c r="CI81" s="67"/>
      <c r="CJ81" s="67"/>
      <c r="CK81" s="67"/>
      <c r="CL81" s="67"/>
      <c r="CM81" s="67"/>
      <c r="CN81" s="67"/>
      <c r="CO81" s="67"/>
      <c r="CP81" s="67"/>
      <c r="CQ81" s="67"/>
      <c r="CR81" s="67"/>
      <c r="CS81" s="67"/>
      <c r="CT81" s="67"/>
      <c r="CU81" s="67"/>
      <c r="CV81" s="67"/>
      <c r="CW81" s="67"/>
      <c r="CX81" s="67"/>
      <c r="CY81" s="67"/>
      <c r="CZ81" s="67"/>
      <c r="DA81" s="67"/>
      <c r="DB81" s="67"/>
      <c r="DC81" s="67"/>
      <c r="DD81" s="67"/>
      <c r="DE81" s="67"/>
      <c r="DF81" s="67"/>
      <c r="DG81" s="67"/>
      <c r="DH81" s="67"/>
      <c r="DI81" s="67"/>
      <c r="DJ81" s="67"/>
      <c r="DK81" s="67"/>
      <c r="DL81" s="67"/>
      <c r="DM81" s="67"/>
      <c r="DN81" s="67"/>
      <c r="DO81" s="67"/>
      <c r="DP81" s="67"/>
      <c r="DQ81" s="67"/>
      <c r="DR81" s="67"/>
      <c r="DS81" s="67"/>
      <c r="DT81" s="67"/>
      <c r="DU81" s="67"/>
      <c r="DV81" s="67"/>
      <c r="DW81" s="67"/>
      <c r="DX81" s="67"/>
      <c r="DY81" s="67"/>
      <c r="DZ81" s="67"/>
      <c r="EA81" s="67"/>
      <c r="EB81" s="67"/>
      <c r="EC81" s="67"/>
      <c r="ED81" s="67"/>
      <c r="EE81" s="67"/>
      <c r="EF81" s="67"/>
      <c r="EG81" s="67"/>
      <c r="EH81" s="67"/>
      <c r="EI81" s="67"/>
      <c r="EJ81" s="67"/>
      <c r="EK81" s="67"/>
      <c r="EL81" s="67"/>
      <c r="EM81" s="67"/>
      <c r="EN81" s="67"/>
      <c r="EO81" s="67"/>
      <c r="EP81" s="67"/>
      <c r="EQ81" s="67"/>
      <c r="ER81" s="67"/>
      <c r="ES81" s="67"/>
      <c r="ET81" s="67"/>
      <c r="EU81" s="67"/>
      <c r="EV81" s="67"/>
      <c r="EW81" s="67"/>
      <c r="EX81" s="67"/>
      <c r="EY81" s="67"/>
      <c r="EZ81" s="67"/>
      <c r="FA81" s="67"/>
      <c r="FB81" s="67"/>
      <c r="FC81" s="67"/>
      <c r="FD81" s="67"/>
      <c r="FE81" s="67"/>
      <c r="FF81" s="67"/>
      <c r="FG81" s="67"/>
      <c r="FH81" s="67"/>
      <c r="FI81" s="67"/>
      <c r="FJ81" s="67"/>
      <c r="FK81" s="67"/>
      <c r="FL81" s="67"/>
      <c r="FM81" s="67"/>
      <c r="FN81" s="67"/>
      <c r="FO81" s="67"/>
      <c r="FP81" s="67"/>
      <c r="FQ81" s="67"/>
      <c r="FR81" s="67"/>
      <c r="FS81" s="67"/>
      <c r="FT81" s="67"/>
      <c r="FU81" s="67"/>
      <c r="FV81" s="67"/>
      <c r="FW81" s="67"/>
      <c r="FX81" s="67"/>
      <c r="FY81" s="67"/>
      <c r="FZ81" s="67"/>
      <c r="GA81" s="67"/>
      <c r="GB81" s="67"/>
      <c r="GC81" s="67"/>
      <c r="GD81" s="67"/>
      <c r="GE81" s="67"/>
      <c r="GF81" s="67"/>
      <c r="GG81" s="67"/>
      <c r="GH81" s="67"/>
      <c r="GI81" s="67"/>
      <c r="GJ81" s="67"/>
      <c r="GK81" s="67"/>
      <c r="GL81" s="67"/>
      <c r="GM81" s="67"/>
      <c r="GN81" s="67"/>
      <c r="GO81" s="67"/>
      <c r="GP81" s="67"/>
      <c r="GQ81" s="67"/>
      <c r="GR81" s="67"/>
      <c r="GS81" s="67"/>
      <c r="GT81" s="67"/>
      <c r="GU81" s="67"/>
      <c r="GV81" s="67"/>
      <c r="GW81" s="67"/>
      <c r="GX81" s="67"/>
      <c r="GY81" s="67"/>
      <c r="GZ81" s="67"/>
      <c r="HA81" s="67"/>
      <c r="HB81" s="67"/>
      <c r="HC81" s="67"/>
      <c r="HD81" s="67"/>
      <c r="HE81" s="67"/>
      <c r="HF81" s="67"/>
      <c r="HG81" s="67"/>
      <c r="HH81" s="67"/>
      <c r="HI81" s="67"/>
      <c r="HJ81" s="67"/>
      <c r="HK81" s="67"/>
      <c r="HL81" s="67"/>
      <c r="HM81" s="67"/>
      <c r="HN81" s="67"/>
      <c r="HO81" s="67"/>
      <c r="HP81" s="67"/>
      <c r="HQ81" s="67"/>
      <c r="HR81" s="67"/>
      <c r="HS81" s="67"/>
      <c r="HT81" s="67"/>
      <c r="HU81" s="67"/>
      <c r="HV81" s="67"/>
      <c r="HW81" s="67"/>
      <c r="HX81" s="67"/>
      <c r="HY81" s="67"/>
      <c r="HZ81" s="67"/>
      <c r="IA81" s="67"/>
      <c r="IB81" s="67"/>
      <c r="IC81" s="67"/>
      <c r="ID81" s="67"/>
      <c r="IE81" s="67"/>
      <c r="IF81" s="67"/>
      <c r="IG81" s="67"/>
      <c r="IH81" s="67"/>
      <c r="II81" s="67"/>
      <c r="IJ81" s="67"/>
      <c r="IK81" s="67"/>
      <c r="IL81" s="67"/>
      <c r="IM81" s="68"/>
    </row>
    <row r="82" spans="1:247" ht="16.350000000000001" customHeight="1">
      <c r="A82" s="70"/>
      <c r="B82" s="70"/>
      <c r="C82" s="70"/>
      <c r="D82" s="70"/>
      <c r="E82" s="70"/>
      <c r="F82" s="70"/>
      <c r="G82" s="70"/>
      <c r="H82" s="70"/>
      <c r="I82" s="70"/>
      <c r="J82" s="70"/>
      <c r="K82" s="70"/>
      <c r="L82" s="70"/>
      <c r="M82" s="70"/>
      <c r="N82" s="70"/>
      <c r="O82" s="70"/>
      <c r="P82" s="70"/>
      <c r="Q82" s="70"/>
      <c r="R82" s="70"/>
      <c r="S82" s="70"/>
      <c r="T82" s="70"/>
      <c r="U82" s="70"/>
      <c r="V82" s="70"/>
      <c r="W82" s="70"/>
      <c r="X82" s="70"/>
      <c r="Y82" s="70"/>
      <c r="Z82" s="70"/>
      <c r="AA82" s="70"/>
      <c r="AB82" s="70"/>
      <c r="AC82" s="70"/>
      <c r="AD82" s="70"/>
      <c r="AE82" s="70"/>
      <c r="AF82" s="70"/>
      <c r="AG82" s="70"/>
      <c r="AH82" s="70"/>
      <c r="AI82" s="70"/>
      <c r="AJ82" s="70"/>
      <c r="AK82" s="70"/>
      <c r="AL82" s="70"/>
      <c r="AM82" s="70"/>
      <c r="AN82" s="70"/>
      <c r="AO82" s="70"/>
      <c r="AP82" s="70"/>
      <c r="AQ82" s="70"/>
      <c r="AR82" s="70"/>
      <c r="AS82" s="70"/>
      <c r="AT82" s="70"/>
      <c r="AU82" s="70"/>
      <c r="AV82" s="70"/>
      <c r="AW82" s="70"/>
      <c r="AX82" s="70"/>
      <c r="AY82" s="70"/>
      <c r="AZ82" s="70"/>
      <c r="BA82" s="70"/>
      <c r="BB82" s="70"/>
      <c r="BC82" s="70"/>
      <c r="BD82" s="70"/>
      <c r="BE82" s="70"/>
      <c r="BF82" s="70"/>
      <c r="BG82" s="70"/>
      <c r="BH82" s="70"/>
      <c r="BI82" s="70"/>
      <c r="BJ82" s="70"/>
      <c r="BK82" s="70"/>
      <c r="BL82" s="70"/>
      <c r="BM82" s="70"/>
      <c r="BN82" s="70"/>
      <c r="BO82" s="70"/>
      <c r="BP82" s="70"/>
      <c r="BQ82" s="70"/>
      <c r="BR82" s="70"/>
      <c r="BS82" s="70"/>
      <c r="BT82" s="70"/>
      <c r="BU82" s="70"/>
      <c r="BV82" s="70"/>
      <c r="BW82" s="70"/>
      <c r="BX82" s="70"/>
      <c r="BY82" s="70"/>
      <c r="BZ82" s="70"/>
      <c r="CA82" s="70"/>
      <c r="CB82" s="70"/>
      <c r="CC82" s="70"/>
      <c r="CD82" s="70"/>
      <c r="CE82" s="70"/>
      <c r="CF82" s="70"/>
      <c r="CG82" s="70"/>
      <c r="CH82" s="70"/>
      <c r="CI82" s="70"/>
      <c r="CJ82" s="70"/>
      <c r="CK82" s="70"/>
      <c r="CL82" s="70"/>
      <c r="CM82" s="70"/>
      <c r="CN82" s="70"/>
      <c r="CO82" s="70"/>
      <c r="CP82" s="70"/>
      <c r="CQ82" s="70"/>
      <c r="CR82" s="70"/>
      <c r="CS82" s="70"/>
      <c r="CT82" s="70"/>
      <c r="CU82" s="70"/>
      <c r="CV82" s="70"/>
      <c r="CW82" s="70"/>
      <c r="CX82" s="70"/>
      <c r="CY82" s="70"/>
      <c r="CZ82" s="70"/>
      <c r="DA82" s="70"/>
      <c r="DB82" s="70"/>
      <c r="DC82" s="70"/>
      <c r="DD82" s="70"/>
      <c r="DE82" s="70"/>
      <c r="DF82" s="70"/>
      <c r="DG82" s="70"/>
      <c r="DH82" s="70"/>
      <c r="DI82" s="70"/>
      <c r="DJ82" s="70"/>
      <c r="DK82" s="70"/>
      <c r="DL82" s="70"/>
      <c r="DM82" s="70"/>
      <c r="DN82" s="70"/>
      <c r="DO82" s="70"/>
      <c r="DP82" s="70"/>
      <c r="DQ82" s="70"/>
      <c r="DR82" s="70"/>
      <c r="DS82" s="70"/>
      <c r="DT82" s="70"/>
      <c r="DU82" s="70"/>
      <c r="DV82" s="70"/>
      <c r="DW82" s="70"/>
      <c r="DX82" s="70"/>
      <c r="DY82" s="70"/>
      <c r="DZ82" s="70"/>
      <c r="EA82" s="70"/>
      <c r="EB82" s="70"/>
      <c r="EC82" s="70"/>
      <c r="ED82" s="70"/>
      <c r="EE82" s="70"/>
      <c r="EF82" s="70"/>
      <c r="EG82" s="70"/>
      <c r="EH82" s="70"/>
      <c r="EI82" s="70"/>
      <c r="EJ82" s="70"/>
      <c r="EK82" s="70"/>
      <c r="EL82" s="70"/>
      <c r="EM82" s="70"/>
      <c r="EN82" s="70"/>
      <c r="EO82" s="70"/>
      <c r="EP82" s="70"/>
      <c r="EQ82" s="70"/>
      <c r="ER82" s="70"/>
      <c r="ES82" s="70"/>
      <c r="ET82" s="70"/>
      <c r="EU82" s="70"/>
      <c r="EV82" s="70"/>
      <c r="EW82" s="70"/>
      <c r="EX82" s="70"/>
      <c r="EY82" s="70"/>
      <c r="EZ82" s="70"/>
      <c r="FA82" s="70"/>
      <c r="FB82" s="70"/>
      <c r="FC82" s="70"/>
      <c r="FD82" s="70"/>
      <c r="FE82" s="70"/>
      <c r="FF82" s="70"/>
      <c r="FG82" s="70"/>
      <c r="FH82" s="70"/>
      <c r="FI82" s="70"/>
      <c r="FJ82" s="70"/>
      <c r="FK82" s="70"/>
      <c r="FL82" s="70"/>
      <c r="FM82" s="70"/>
      <c r="FN82" s="70"/>
      <c r="FO82" s="70"/>
      <c r="FP82" s="70"/>
      <c r="FQ82" s="70"/>
      <c r="FR82" s="70"/>
      <c r="FS82" s="70"/>
      <c r="FT82" s="70"/>
      <c r="FU82" s="70"/>
      <c r="FV82" s="70"/>
      <c r="FW82" s="70"/>
      <c r="FX82" s="70"/>
      <c r="FY82" s="70"/>
      <c r="FZ82" s="70"/>
      <c r="GA82" s="70"/>
      <c r="GB82" s="70"/>
      <c r="GC82" s="70"/>
      <c r="GD82" s="70"/>
      <c r="GE82" s="70"/>
      <c r="GF82" s="70"/>
      <c r="GG82" s="70"/>
      <c r="GH82" s="70"/>
      <c r="GI82" s="70"/>
      <c r="GJ82" s="70"/>
      <c r="GK82" s="70"/>
      <c r="GL82" s="70"/>
      <c r="GM82" s="70"/>
      <c r="GN82" s="70"/>
      <c r="GO82" s="70"/>
      <c r="GP82" s="70"/>
      <c r="GQ82" s="70"/>
      <c r="GR82" s="70"/>
      <c r="GS82" s="70"/>
      <c r="GT82" s="70"/>
      <c r="GU82" s="70"/>
      <c r="GV82" s="70"/>
      <c r="GW82" s="70"/>
      <c r="GX82" s="70"/>
      <c r="GY82" s="70"/>
      <c r="GZ82" s="70"/>
      <c r="HA82" s="70"/>
      <c r="HB82" s="70"/>
      <c r="HC82" s="70"/>
      <c r="HD82" s="70"/>
      <c r="HE82" s="70"/>
      <c r="HF82" s="70"/>
      <c r="HG82" s="70"/>
      <c r="HH82" s="70"/>
      <c r="HI82" s="70"/>
      <c r="HJ82" s="70"/>
      <c r="HK82" s="70"/>
      <c r="HL82" s="70"/>
      <c r="HM82" s="70"/>
      <c r="HN82" s="70"/>
      <c r="HO82" s="70"/>
      <c r="HP82" s="70"/>
      <c r="HQ82" s="70"/>
      <c r="HR82" s="70"/>
      <c r="HS82" s="70"/>
      <c r="HT82" s="70"/>
      <c r="HU82" s="70"/>
      <c r="HV82" s="70"/>
      <c r="HW82" s="70"/>
      <c r="HX82" s="70"/>
      <c r="HY82" s="70"/>
      <c r="HZ82" s="70"/>
      <c r="IA82" s="70"/>
      <c r="IB82" s="70"/>
      <c r="IC82" s="70"/>
      <c r="ID82" s="70"/>
      <c r="IE82" s="70"/>
      <c r="IF82" s="70"/>
      <c r="IG82" s="70"/>
      <c r="IH82" s="70"/>
      <c r="II82" s="70"/>
      <c r="IJ82" s="70"/>
      <c r="IK82" s="70"/>
      <c r="IL82" s="70"/>
      <c r="IM82" s="62"/>
    </row>
  </sheetData>
  <mergeCells count="118">
    <mergeCell ref="W14:X14"/>
    <mergeCell ref="K13:L13"/>
    <mergeCell ref="M13:N13"/>
    <mergeCell ref="Y13:Z13"/>
    <mergeCell ref="K10:L10"/>
    <mergeCell ref="I10:J10"/>
    <mergeCell ref="Y3:Z9"/>
    <mergeCell ref="O10:P10"/>
    <mergeCell ref="Q10:R10"/>
    <mergeCell ref="S10:T10"/>
    <mergeCell ref="U10:V10"/>
    <mergeCell ref="W10:X10"/>
    <mergeCell ref="Y10:Z10"/>
    <mergeCell ref="W11:X11"/>
    <mergeCell ref="S11:T11"/>
    <mergeCell ref="U11:V11"/>
    <mergeCell ref="Y11:Z11"/>
    <mergeCell ref="W13:X13"/>
    <mergeCell ref="M27:R27"/>
    <mergeCell ref="M22:R26"/>
    <mergeCell ref="K19:K26"/>
    <mergeCell ref="L22:L26"/>
    <mergeCell ref="M18:R18"/>
    <mergeCell ref="D18:I18"/>
    <mergeCell ref="D19:I19"/>
    <mergeCell ref="D20:I20"/>
    <mergeCell ref="B17:I17"/>
    <mergeCell ref="D21:I21"/>
    <mergeCell ref="D22:I22"/>
    <mergeCell ref="D23:I23"/>
    <mergeCell ref="D24:I24"/>
    <mergeCell ref="D25:I25"/>
    <mergeCell ref="D26:I26"/>
    <mergeCell ref="D27:I27"/>
    <mergeCell ref="K17:R17"/>
    <mergeCell ref="E40:E43"/>
    <mergeCell ref="H40:H43"/>
    <mergeCell ref="C12:D12"/>
    <mergeCell ref="C14:D14"/>
    <mergeCell ref="C38:D40"/>
    <mergeCell ref="E32:J38"/>
    <mergeCell ref="C13:D13"/>
    <mergeCell ref="E13:F13"/>
    <mergeCell ref="G13:H13"/>
    <mergeCell ref="I13:J13"/>
    <mergeCell ref="I12:J12"/>
    <mergeCell ref="V24:AC24"/>
    <mergeCell ref="V18:AC19"/>
    <mergeCell ref="U18:U19"/>
    <mergeCell ref="T18:T19"/>
    <mergeCell ref="V20:AC21"/>
    <mergeCell ref="U20:U21"/>
    <mergeCell ref="T20:T21"/>
    <mergeCell ref="Y12:Z12"/>
    <mergeCell ref="Y14:Z14"/>
    <mergeCell ref="B16:AC16"/>
    <mergeCell ref="O14:P14"/>
    <mergeCell ref="Q14:R14"/>
    <mergeCell ref="S14:T14"/>
    <mergeCell ref="E14:F14"/>
    <mergeCell ref="G14:H14"/>
    <mergeCell ref="I14:J14"/>
    <mergeCell ref="K14:L14"/>
    <mergeCell ref="M14:N14"/>
    <mergeCell ref="K12:L12"/>
    <mergeCell ref="M12:N12"/>
    <mergeCell ref="O13:P13"/>
    <mergeCell ref="Q13:R13"/>
    <mergeCell ref="S13:T13"/>
    <mergeCell ref="U13:V13"/>
    <mergeCell ref="T17:AC17"/>
    <mergeCell ref="B2:AC2"/>
    <mergeCell ref="V22:AC23"/>
    <mergeCell ref="U22:U23"/>
    <mergeCell ref="T22:T23"/>
    <mergeCell ref="M19:R21"/>
    <mergeCell ref="L19:L21"/>
    <mergeCell ref="B12:B14"/>
    <mergeCell ref="G10:H10"/>
    <mergeCell ref="M10:N10"/>
    <mergeCell ref="C3:D9"/>
    <mergeCell ref="E3:F9"/>
    <mergeCell ref="E11:F11"/>
    <mergeCell ref="G11:H11"/>
    <mergeCell ref="I11:J11"/>
    <mergeCell ref="K11:L11"/>
    <mergeCell ref="M11:N11"/>
    <mergeCell ref="O11:P11"/>
    <mergeCell ref="Q11:R11"/>
    <mergeCell ref="AA10:AB10"/>
    <mergeCell ref="AA9:AB9"/>
    <mergeCell ref="AA11:AB11"/>
    <mergeCell ref="AA12:AB12"/>
    <mergeCell ref="AA13:AB13"/>
    <mergeCell ref="AC3:AC15"/>
    <mergeCell ref="B3:B9"/>
    <mergeCell ref="B15:Z15"/>
    <mergeCell ref="O12:P12"/>
    <mergeCell ref="Q12:R12"/>
    <mergeCell ref="S12:T12"/>
    <mergeCell ref="U12:V12"/>
    <mergeCell ref="W12:X12"/>
    <mergeCell ref="E12:F12"/>
    <mergeCell ref="G12:H12"/>
    <mergeCell ref="G3:H9"/>
    <mergeCell ref="I3:J9"/>
    <mergeCell ref="K3:L9"/>
    <mergeCell ref="M3:N9"/>
    <mergeCell ref="O3:P9"/>
    <mergeCell ref="Q3:R9"/>
    <mergeCell ref="S3:T9"/>
    <mergeCell ref="U3:V9"/>
    <mergeCell ref="W3:X9"/>
    <mergeCell ref="C10:D10"/>
    <mergeCell ref="C11:D11"/>
    <mergeCell ref="E10:F10"/>
    <mergeCell ref="AA14:AB14"/>
    <mergeCell ref="U14:V14"/>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vt:i4>
      </vt:variant>
    </vt:vector>
  </HeadingPairs>
  <TitlesOfParts>
    <vt:vector size="6" baseType="lpstr">
      <vt:lpstr>DATOS</vt:lpstr>
      <vt:lpstr>Formato Formulación CSS</vt:lpstr>
      <vt:lpstr>Agregación de Valor</vt:lpstr>
      <vt:lpstr>Instrumentos de Intercambio</vt:lpstr>
      <vt:lpstr>'Formato Formulación CSS'!Área_de_impresión</vt:lpstr>
      <vt:lpstr>CONOCIMIENTO_Técnicas__métodos__saberes__metodologías_desarrolladas_o_mejoradas.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Ivonne Andrea Ramos Hendez</dc:creator>
  <cp:lastModifiedBy>Angela Liliana Pico Bonilla</cp:lastModifiedBy>
  <cp:lastPrinted>2018-03-02T23:17:10Z</cp:lastPrinted>
  <dcterms:created xsi:type="dcterms:W3CDTF">2017-06-08T20:21:31Z</dcterms:created>
  <dcterms:modified xsi:type="dcterms:W3CDTF">2018-03-07T17:17:05Z</dcterms:modified>
</cp:coreProperties>
</file>